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305" firstSheet="11" activeTab="32"/>
  </bookViews>
  <sheets>
    <sheet name="1A" sheetId="8" r:id="rId1"/>
    <sheet name="1B" sheetId="2" r:id="rId2"/>
    <sheet name="1C" sheetId="3" r:id="rId3"/>
    <sheet name="1D" sheetId="4" r:id="rId4"/>
    <sheet name="1E" sheetId="5" r:id="rId5"/>
    <sheet name="1F" sheetId="7" r:id="rId6"/>
    <sheet name="1G" sheetId="6" r:id="rId7"/>
    <sheet name="1H" sheetId="1" r:id="rId8"/>
    <sheet name="2A" sheetId="10" r:id="rId9"/>
    <sheet name="2B" sheetId="11" r:id="rId10"/>
    <sheet name="2C" sheetId="12" r:id="rId11"/>
    <sheet name="2D" sheetId="13" r:id="rId12"/>
    <sheet name="2E" sheetId="14" r:id="rId13"/>
    <sheet name="2F" sheetId="15" r:id="rId14"/>
    <sheet name="2G" sheetId="17" r:id="rId15"/>
    <sheet name="2H" sheetId="18" r:id="rId16"/>
    <sheet name="3A" sheetId="19" r:id="rId17"/>
    <sheet name="3B" sheetId="20" r:id="rId18"/>
    <sheet name="3C" sheetId="21" r:id="rId19"/>
    <sheet name="3D" sheetId="22" r:id="rId20"/>
    <sheet name="3E" sheetId="23" r:id="rId21"/>
    <sheet name="3F" sheetId="24" r:id="rId22"/>
    <sheet name="3G" sheetId="25" r:id="rId23"/>
    <sheet name="3H" sheetId="26" r:id="rId24"/>
    <sheet name="4A" sheetId="27" r:id="rId25"/>
    <sheet name="4B" sheetId="28" r:id="rId26"/>
    <sheet name="4C" sheetId="29" r:id="rId27"/>
    <sheet name="4D" sheetId="30" r:id="rId28"/>
    <sheet name="4E" sheetId="31" r:id="rId29"/>
    <sheet name="4F" sheetId="32" r:id="rId30"/>
    <sheet name="4G" sheetId="33" r:id="rId31"/>
    <sheet name="4H" sheetId="34" r:id="rId32"/>
    <sheet name="ANA A" sheetId="35" r:id="rId33"/>
    <sheet name="ANA B" sheetId="36" r:id="rId34"/>
    <sheet name="ANA C" sheetId="37" r:id="rId35"/>
    <sheet name="ANA D" sheetId="38" r:id="rId36"/>
    <sheet name="ANA E" sheetId="39" r:id="rId37"/>
    <sheet name="ANA F" sheetId="40" r:id="rId38"/>
  </sheets>
  <definedNames>
    <definedName name="_xlnm.Print_Area" localSheetId="0">'1A'!$B$2:$J$60</definedName>
    <definedName name="_xlnm.Print_Area" localSheetId="1">'1B'!$B$2:$J$60</definedName>
    <definedName name="_xlnm.Print_Area" localSheetId="2">'1C'!$B$2:$J$60</definedName>
    <definedName name="_xlnm.Print_Area" localSheetId="3">'1D'!$B$2:$J$60</definedName>
    <definedName name="_xlnm.Print_Area" localSheetId="4">'1E'!$B$2:$J$60</definedName>
    <definedName name="_xlnm.Print_Area" localSheetId="5">'1F'!$B$2:$J$60</definedName>
    <definedName name="_xlnm.Print_Area" localSheetId="6">'1G'!$B$2:$J$60</definedName>
    <definedName name="_xlnm.Print_Area" localSheetId="7">'1H'!$B$2:$J$60</definedName>
    <definedName name="_xlnm.Print_Area" localSheetId="8">'2A'!$B$2:$J$60</definedName>
    <definedName name="_xlnm.Print_Area" localSheetId="9">'2B'!$B$2:$J$60</definedName>
    <definedName name="_xlnm.Print_Area" localSheetId="10">'2C'!$B$2:$J$60</definedName>
    <definedName name="_xlnm.Print_Area" localSheetId="11">'2D'!$B$2:$J$60</definedName>
    <definedName name="_xlnm.Print_Area" localSheetId="12">'2E'!$B$2:$J$60</definedName>
    <definedName name="_xlnm.Print_Area" localSheetId="13">'2F'!$B$2:$J$60</definedName>
    <definedName name="_xlnm.Print_Area" localSheetId="14">'2G'!$B$2:$J$60</definedName>
    <definedName name="_xlnm.Print_Area" localSheetId="15">'2H'!$B$2:$J$60</definedName>
    <definedName name="_xlnm.Print_Area" localSheetId="16">'3A'!$B$2:$J$60</definedName>
    <definedName name="_xlnm.Print_Area" localSheetId="17">'3B'!$B$2:$J$60</definedName>
    <definedName name="_xlnm.Print_Area" localSheetId="18">'3C'!$B$2:$J$60</definedName>
    <definedName name="_xlnm.Print_Area" localSheetId="19">'3D'!$B$2:$J$60</definedName>
    <definedName name="_xlnm.Print_Area" localSheetId="20">'3E'!$B$2:$J$60</definedName>
    <definedName name="_xlnm.Print_Area" localSheetId="21">'3F'!$B$2:$J$60</definedName>
    <definedName name="_xlnm.Print_Area" localSheetId="22">'3G'!$B$2:$J$60</definedName>
    <definedName name="_xlnm.Print_Area" localSheetId="23">'3H'!$B$2:$J$60</definedName>
    <definedName name="_xlnm.Print_Area" localSheetId="24">'4A'!$B$2:$J$60</definedName>
    <definedName name="_xlnm.Print_Area" localSheetId="25">'4B'!$B$2:$J$60</definedName>
    <definedName name="_xlnm.Print_Area" localSheetId="26">'4C'!$B$2:$J$60</definedName>
    <definedName name="_xlnm.Print_Area" localSheetId="27">'4D'!$B$2:$J$60</definedName>
    <definedName name="_xlnm.Print_Area" localSheetId="28">'4E'!$B$2:$J$60</definedName>
    <definedName name="_xlnm.Print_Area" localSheetId="29">'4F'!$B$2:$J$60</definedName>
    <definedName name="_xlnm.Print_Area" localSheetId="30">'4G'!$B$2:$J$60</definedName>
    <definedName name="_xlnm.Print_Area" localSheetId="31">'4H'!$B$2:$J$60</definedName>
    <definedName name="_xlnm.Print_Area" localSheetId="32">'ANA A'!$B$2:$J$60</definedName>
    <definedName name="_xlnm.Print_Area" localSheetId="33">'ANA B'!$B$2:$J$60</definedName>
    <definedName name="_xlnm.Print_Area" localSheetId="34">'ANA C'!$B$2:$J$60</definedName>
    <definedName name="_xlnm.Print_Area" localSheetId="35">'ANA D'!$B$2:$J$60</definedName>
    <definedName name="_xlnm.Print_Area" localSheetId="36">'ANA E'!$B$2:$J$60</definedName>
    <definedName name="_xlnm.Print_Area" localSheetId="37">'ANA F'!$B$2:$J$60</definedName>
  </definedNames>
  <calcPr calcId="144525"/>
</workbook>
</file>

<file path=xl/calcChain.xml><?xml version="1.0" encoding="utf-8"?>
<calcChain xmlns="http://schemas.openxmlformats.org/spreadsheetml/2006/main">
  <c r="I60" i="40" l="1"/>
  <c r="R48" i="40"/>
  <c r="Q48" i="40"/>
  <c r="B48" i="40"/>
  <c r="R47" i="40"/>
  <c r="Q47" i="40"/>
  <c r="B47" i="40"/>
  <c r="R46" i="40"/>
  <c r="Q46" i="40"/>
  <c r="R45" i="40"/>
  <c r="Q45" i="40"/>
  <c r="B45" i="40"/>
  <c r="R44" i="40"/>
  <c r="Q44" i="40"/>
  <c r="B44" i="40"/>
  <c r="R43" i="40"/>
  <c r="Q43" i="40"/>
  <c r="B43" i="40"/>
  <c r="R42" i="40"/>
  <c r="Q42" i="40"/>
  <c r="B42" i="40"/>
  <c r="R41" i="40"/>
  <c r="Q41" i="40"/>
  <c r="B41" i="40"/>
  <c r="R40" i="40"/>
  <c r="Q40" i="40"/>
  <c r="B40" i="40"/>
  <c r="R39" i="40"/>
  <c r="Q39" i="40"/>
  <c r="B39" i="40"/>
  <c r="R38" i="40"/>
  <c r="Q38" i="40"/>
  <c r="B38" i="40"/>
  <c r="R37" i="40"/>
  <c r="Q37" i="40"/>
  <c r="B37" i="40"/>
  <c r="R36" i="40"/>
  <c r="Q36" i="40"/>
  <c r="B36" i="40"/>
  <c r="R35" i="40"/>
  <c r="Q35" i="40"/>
  <c r="B35" i="40"/>
  <c r="R34" i="40"/>
  <c r="Q34" i="40"/>
  <c r="B34" i="40"/>
  <c r="R33" i="40"/>
  <c r="Q33" i="40"/>
  <c r="B33" i="40"/>
  <c r="R32" i="40"/>
  <c r="Q32" i="40"/>
  <c r="B32" i="40"/>
  <c r="R31" i="40"/>
  <c r="Q31" i="40"/>
  <c r="B31" i="40"/>
  <c r="R30" i="40"/>
  <c r="Q30" i="40"/>
  <c r="B30" i="40"/>
  <c r="R29" i="40"/>
  <c r="Q29" i="40"/>
  <c r="B29" i="40"/>
  <c r="R28" i="40"/>
  <c r="Q28" i="40"/>
  <c r="B28" i="40"/>
  <c r="R27" i="40"/>
  <c r="Q27" i="40"/>
  <c r="B27" i="40"/>
  <c r="R26" i="40"/>
  <c r="Q26" i="40"/>
  <c r="B26" i="40"/>
  <c r="R25" i="40"/>
  <c r="Q25" i="40"/>
  <c r="B25" i="40"/>
  <c r="R24" i="40"/>
  <c r="Q24" i="40"/>
  <c r="B24" i="40"/>
  <c r="R23" i="40"/>
  <c r="Q23" i="40"/>
  <c r="B23" i="40"/>
  <c r="R22" i="40"/>
  <c r="Q22" i="40"/>
  <c r="B22" i="40"/>
  <c r="R21" i="40"/>
  <c r="Q21" i="40"/>
  <c r="B21" i="40"/>
  <c r="R20" i="40"/>
  <c r="Q20" i="40"/>
  <c r="B20" i="40"/>
  <c r="R19" i="40"/>
  <c r="Q19" i="40"/>
  <c r="B19" i="40"/>
  <c r="R18" i="40"/>
  <c r="Q18" i="40"/>
  <c r="B18" i="40"/>
  <c r="R17" i="40"/>
  <c r="Q17" i="40"/>
  <c r="B17" i="40"/>
  <c r="R16" i="40"/>
  <c r="Q16" i="40"/>
  <c r="B16" i="40"/>
  <c r="R15" i="40"/>
  <c r="Q15" i="40"/>
  <c r="B15" i="40"/>
  <c r="R14" i="40"/>
  <c r="Q14" i="40"/>
  <c r="B14" i="40"/>
  <c r="R13" i="40"/>
  <c r="Q13" i="40"/>
  <c r="B13" i="40"/>
  <c r="R12" i="40"/>
  <c r="Q12" i="40"/>
  <c r="B12" i="40"/>
  <c r="R11" i="40"/>
  <c r="Q11" i="40"/>
  <c r="B11" i="40"/>
  <c r="R10" i="40"/>
  <c r="Q10" i="40"/>
  <c r="B10" i="40"/>
  <c r="R9" i="40"/>
  <c r="Q9" i="40"/>
  <c r="B9" i="40"/>
  <c r="I60" i="39"/>
  <c r="R48" i="39"/>
  <c r="Q48" i="39"/>
  <c r="B48" i="39"/>
  <c r="R47" i="39"/>
  <c r="Q47" i="39"/>
  <c r="B47" i="39"/>
  <c r="R46" i="39"/>
  <c r="Q46" i="39"/>
  <c r="R45" i="39"/>
  <c r="Q45" i="39"/>
  <c r="B45" i="39"/>
  <c r="R44" i="39"/>
  <c r="Q44" i="39"/>
  <c r="B44" i="39"/>
  <c r="R43" i="39"/>
  <c r="Q43" i="39"/>
  <c r="B43" i="39"/>
  <c r="R42" i="39"/>
  <c r="Q42" i="39"/>
  <c r="B42" i="39"/>
  <c r="R41" i="39"/>
  <c r="Q41" i="39"/>
  <c r="B41" i="39"/>
  <c r="R40" i="39"/>
  <c r="Q40" i="39"/>
  <c r="B40" i="39"/>
  <c r="R39" i="39"/>
  <c r="Q39" i="39"/>
  <c r="B39" i="39"/>
  <c r="R38" i="39"/>
  <c r="Q38" i="39"/>
  <c r="B38" i="39"/>
  <c r="R37" i="39"/>
  <c r="Q37" i="39"/>
  <c r="B37" i="39"/>
  <c r="R36" i="39"/>
  <c r="Q36" i="39"/>
  <c r="B36" i="39"/>
  <c r="R35" i="39"/>
  <c r="Q35" i="39"/>
  <c r="B35" i="39"/>
  <c r="R34" i="39"/>
  <c r="Q34" i="39"/>
  <c r="B34" i="39"/>
  <c r="R33" i="39"/>
  <c r="Q33" i="39"/>
  <c r="B33" i="39"/>
  <c r="R32" i="39"/>
  <c r="Q32" i="39"/>
  <c r="B32" i="39"/>
  <c r="R31" i="39"/>
  <c r="Q31" i="39"/>
  <c r="B31" i="39"/>
  <c r="R30" i="39"/>
  <c r="Q30" i="39"/>
  <c r="B30" i="39"/>
  <c r="R29" i="39"/>
  <c r="Q29" i="39"/>
  <c r="B29" i="39"/>
  <c r="R28" i="39"/>
  <c r="Q28" i="39"/>
  <c r="B28" i="39"/>
  <c r="R27" i="39"/>
  <c r="Q27" i="39"/>
  <c r="B27" i="39"/>
  <c r="R26" i="39"/>
  <c r="Q26" i="39"/>
  <c r="B26" i="39"/>
  <c r="R25" i="39"/>
  <c r="Q25" i="39"/>
  <c r="B25" i="39"/>
  <c r="R24" i="39"/>
  <c r="Q24" i="39"/>
  <c r="B24" i="39"/>
  <c r="R23" i="39"/>
  <c r="Q23" i="39"/>
  <c r="B23" i="39"/>
  <c r="R22" i="39"/>
  <c r="Q22" i="39"/>
  <c r="B22" i="39"/>
  <c r="R21" i="39"/>
  <c r="Q21" i="39"/>
  <c r="B21" i="39"/>
  <c r="R20" i="39"/>
  <c r="Q20" i="39"/>
  <c r="B20" i="39"/>
  <c r="R19" i="39"/>
  <c r="Q19" i="39"/>
  <c r="B19" i="39"/>
  <c r="R18" i="39"/>
  <c r="Q18" i="39"/>
  <c r="B18" i="39"/>
  <c r="R17" i="39"/>
  <c r="Q17" i="39"/>
  <c r="B17" i="39"/>
  <c r="R16" i="39"/>
  <c r="Q16" i="39"/>
  <c r="B16" i="39"/>
  <c r="R15" i="39"/>
  <c r="Q15" i="39"/>
  <c r="B15" i="39"/>
  <c r="R14" i="39"/>
  <c r="Q14" i="39"/>
  <c r="B14" i="39"/>
  <c r="R13" i="39"/>
  <c r="Q13" i="39"/>
  <c r="B13" i="39"/>
  <c r="R12" i="39"/>
  <c r="Q12" i="39"/>
  <c r="B12" i="39"/>
  <c r="R11" i="39"/>
  <c r="Q11" i="39"/>
  <c r="B11" i="39"/>
  <c r="R10" i="39"/>
  <c r="Q10" i="39"/>
  <c r="B10" i="39"/>
  <c r="R9" i="39"/>
  <c r="Q9" i="39"/>
  <c r="B9" i="39"/>
  <c r="I60" i="38"/>
  <c r="R48" i="38"/>
  <c r="Q48" i="38"/>
  <c r="B48" i="38"/>
  <c r="R47" i="38"/>
  <c r="Q47" i="38"/>
  <c r="B47" i="38"/>
  <c r="R46" i="38"/>
  <c r="Q46" i="38"/>
  <c r="R45" i="38"/>
  <c r="Q45" i="38"/>
  <c r="B45" i="38"/>
  <c r="R44" i="38"/>
  <c r="Q44" i="38"/>
  <c r="B44" i="38"/>
  <c r="R43" i="38"/>
  <c r="Q43" i="38"/>
  <c r="B43" i="38"/>
  <c r="R42" i="38"/>
  <c r="Q42" i="38"/>
  <c r="B42" i="38"/>
  <c r="R41" i="38"/>
  <c r="Q41" i="38"/>
  <c r="B41" i="38"/>
  <c r="R40" i="38"/>
  <c r="Q40" i="38"/>
  <c r="B40" i="38"/>
  <c r="R39" i="38"/>
  <c r="Q39" i="38"/>
  <c r="B39" i="38"/>
  <c r="R38" i="38"/>
  <c r="Q38" i="38"/>
  <c r="B38" i="38"/>
  <c r="R37" i="38"/>
  <c r="Q37" i="38"/>
  <c r="B37" i="38"/>
  <c r="R36" i="38"/>
  <c r="Q36" i="38"/>
  <c r="B36" i="38"/>
  <c r="R35" i="38"/>
  <c r="Q35" i="38"/>
  <c r="B35" i="38"/>
  <c r="R34" i="38"/>
  <c r="Q34" i="38"/>
  <c r="B34" i="38"/>
  <c r="R33" i="38"/>
  <c r="Q33" i="38"/>
  <c r="B33" i="38"/>
  <c r="R32" i="38"/>
  <c r="Q32" i="38"/>
  <c r="B32" i="38"/>
  <c r="R31" i="38"/>
  <c r="Q31" i="38"/>
  <c r="B31" i="38"/>
  <c r="R30" i="38"/>
  <c r="Q30" i="38"/>
  <c r="B30" i="38"/>
  <c r="R29" i="38"/>
  <c r="Q29" i="38"/>
  <c r="B29" i="38"/>
  <c r="R28" i="38"/>
  <c r="Q28" i="38"/>
  <c r="B28" i="38"/>
  <c r="R27" i="38"/>
  <c r="Q27" i="38"/>
  <c r="B27" i="38"/>
  <c r="R26" i="38"/>
  <c r="Q26" i="38"/>
  <c r="B26" i="38"/>
  <c r="R25" i="38"/>
  <c r="Q25" i="38"/>
  <c r="B25" i="38"/>
  <c r="R24" i="38"/>
  <c r="Q24" i="38"/>
  <c r="B24" i="38"/>
  <c r="R23" i="38"/>
  <c r="Q23" i="38"/>
  <c r="B23" i="38"/>
  <c r="R22" i="38"/>
  <c r="Q22" i="38"/>
  <c r="B22" i="38"/>
  <c r="R21" i="38"/>
  <c r="Q21" i="38"/>
  <c r="B21" i="38"/>
  <c r="R20" i="38"/>
  <c r="Q20" i="38"/>
  <c r="B20" i="38"/>
  <c r="R19" i="38"/>
  <c r="Q19" i="38"/>
  <c r="B19" i="38"/>
  <c r="R18" i="38"/>
  <c r="Q18" i="38"/>
  <c r="B18" i="38"/>
  <c r="R17" i="38"/>
  <c r="Q17" i="38"/>
  <c r="B17" i="38"/>
  <c r="R16" i="38"/>
  <c r="Q16" i="38"/>
  <c r="B16" i="38"/>
  <c r="R15" i="38"/>
  <c r="Q15" i="38"/>
  <c r="B15" i="38"/>
  <c r="R14" i="38"/>
  <c r="Q14" i="38"/>
  <c r="B14" i="38"/>
  <c r="R13" i="38"/>
  <c r="Q13" i="38"/>
  <c r="B13" i="38"/>
  <c r="R12" i="38"/>
  <c r="Q12" i="38"/>
  <c r="B12" i="38"/>
  <c r="R11" i="38"/>
  <c r="Q11" i="38"/>
  <c r="B11" i="38"/>
  <c r="R10" i="38"/>
  <c r="Q10" i="38"/>
  <c r="B10" i="38"/>
  <c r="R9" i="38"/>
  <c r="Q9" i="38"/>
  <c r="B9" i="38"/>
  <c r="I60" i="37"/>
  <c r="R48" i="37"/>
  <c r="Q48" i="37"/>
  <c r="B48" i="37"/>
  <c r="R47" i="37"/>
  <c r="Q47" i="37"/>
  <c r="B47" i="37"/>
  <c r="R46" i="37"/>
  <c r="Q46" i="37"/>
  <c r="R45" i="37"/>
  <c r="Q45" i="37"/>
  <c r="B45" i="37"/>
  <c r="R44" i="37"/>
  <c r="Q44" i="37"/>
  <c r="B44" i="37"/>
  <c r="R43" i="37"/>
  <c r="Q43" i="37"/>
  <c r="B43" i="37"/>
  <c r="R42" i="37"/>
  <c r="Q42" i="37"/>
  <c r="B42" i="37"/>
  <c r="R41" i="37"/>
  <c r="Q41" i="37"/>
  <c r="B41" i="37"/>
  <c r="R40" i="37"/>
  <c r="Q40" i="37"/>
  <c r="B40" i="37"/>
  <c r="R39" i="37"/>
  <c r="Q39" i="37"/>
  <c r="B39" i="37"/>
  <c r="R38" i="37"/>
  <c r="Q38" i="37"/>
  <c r="B38" i="37"/>
  <c r="R37" i="37"/>
  <c r="Q37" i="37"/>
  <c r="B37" i="37"/>
  <c r="R36" i="37"/>
  <c r="Q36" i="37"/>
  <c r="B36" i="37"/>
  <c r="R35" i="37"/>
  <c r="Q35" i="37"/>
  <c r="B35" i="37"/>
  <c r="R34" i="37"/>
  <c r="Q34" i="37"/>
  <c r="B34" i="37"/>
  <c r="R33" i="37"/>
  <c r="Q33" i="37"/>
  <c r="B33" i="37"/>
  <c r="R32" i="37"/>
  <c r="Q32" i="37"/>
  <c r="B32" i="37"/>
  <c r="R31" i="37"/>
  <c r="Q31" i="37"/>
  <c r="B31" i="37"/>
  <c r="R30" i="37"/>
  <c r="Q30" i="37"/>
  <c r="B30" i="37"/>
  <c r="R29" i="37"/>
  <c r="Q29" i="37"/>
  <c r="B29" i="37"/>
  <c r="R28" i="37"/>
  <c r="Q28" i="37"/>
  <c r="B28" i="37"/>
  <c r="R27" i="37"/>
  <c r="Q27" i="37"/>
  <c r="B27" i="37"/>
  <c r="R26" i="37"/>
  <c r="Q26" i="37"/>
  <c r="B26" i="37"/>
  <c r="R25" i="37"/>
  <c r="Q25" i="37"/>
  <c r="B25" i="37"/>
  <c r="R24" i="37"/>
  <c r="Q24" i="37"/>
  <c r="B24" i="37"/>
  <c r="R23" i="37"/>
  <c r="Q23" i="37"/>
  <c r="B23" i="37"/>
  <c r="R22" i="37"/>
  <c r="Q22" i="37"/>
  <c r="B22" i="37"/>
  <c r="R21" i="37"/>
  <c r="Q21" i="37"/>
  <c r="B21" i="37"/>
  <c r="R20" i="37"/>
  <c r="Q20" i="37"/>
  <c r="B20" i="37"/>
  <c r="R19" i="37"/>
  <c r="Q19" i="37"/>
  <c r="B19" i="37"/>
  <c r="R18" i="37"/>
  <c r="Q18" i="37"/>
  <c r="B18" i="37"/>
  <c r="R17" i="37"/>
  <c r="Q17" i="37"/>
  <c r="B17" i="37"/>
  <c r="R16" i="37"/>
  <c r="Q16" i="37"/>
  <c r="B16" i="37"/>
  <c r="R15" i="37"/>
  <c r="Q15" i="37"/>
  <c r="B15" i="37"/>
  <c r="R14" i="37"/>
  <c r="Q14" i="37"/>
  <c r="B14" i="37"/>
  <c r="R13" i="37"/>
  <c r="Q13" i="37"/>
  <c r="B13" i="37"/>
  <c r="R12" i="37"/>
  <c r="Q12" i="37"/>
  <c r="B12" i="37"/>
  <c r="R11" i="37"/>
  <c r="Q11" i="37"/>
  <c r="B11" i="37"/>
  <c r="R10" i="37"/>
  <c r="Q10" i="37"/>
  <c r="B10" i="37"/>
  <c r="R9" i="37"/>
  <c r="Q9" i="37"/>
  <c r="B9" i="37"/>
  <c r="I60" i="36"/>
  <c r="R48" i="36"/>
  <c r="Q48" i="36"/>
  <c r="B48" i="36"/>
  <c r="R47" i="36"/>
  <c r="Q47" i="36"/>
  <c r="B47" i="36"/>
  <c r="R46" i="36"/>
  <c r="Q46" i="36"/>
  <c r="R45" i="36"/>
  <c r="Q45" i="36"/>
  <c r="B45" i="36"/>
  <c r="R44" i="36"/>
  <c r="Q44" i="36"/>
  <c r="B44" i="36"/>
  <c r="R43" i="36"/>
  <c r="Q43" i="36"/>
  <c r="B43" i="36"/>
  <c r="R42" i="36"/>
  <c r="Q42" i="36"/>
  <c r="B42" i="36"/>
  <c r="R41" i="36"/>
  <c r="Q41" i="36"/>
  <c r="B41" i="36"/>
  <c r="R40" i="36"/>
  <c r="Q40" i="36"/>
  <c r="B40" i="36"/>
  <c r="R39" i="36"/>
  <c r="Q39" i="36"/>
  <c r="B39" i="36"/>
  <c r="R38" i="36"/>
  <c r="Q38" i="36"/>
  <c r="B38" i="36"/>
  <c r="R37" i="36"/>
  <c r="Q37" i="36"/>
  <c r="B37" i="36"/>
  <c r="R36" i="36"/>
  <c r="Q36" i="36"/>
  <c r="B36" i="36"/>
  <c r="R35" i="36"/>
  <c r="Q35" i="36"/>
  <c r="B35" i="36"/>
  <c r="R34" i="36"/>
  <c r="Q34" i="36"/>
  <c r="B34" i="36"/>
  <c r="R33" i="36"/>
  <c r="Q33" i="36"/>
  <c r="B33" i="36"/>
  <c r="R32" i="36"/>
  <c r="Q32" i="36"/>
  <c r="B32" i="36"/>
  <c r="R31" i="36"/>
  <c r="Q31" i="36"/>
  <c r="B31" i="36"/>
  <c r="R30" i="36"/>
  <c r="Q30" i="36"/>
  <c r="B30" i="36"/>
  <c r="R29" i="36"/>
  <c r="Q29" i="36"/>
  <c r="B29" i="36"/>
  <c r="R28" i="36"/>
  <c r="Q28" i="36"/>
  <c r="B28" i="36"/>
  <c r="R27" i="36"/>
  <c r="Q27" i="36"/>
  <c r="B27" i="36"/>
  <c r="R26" i="36"/>
  <c r="Q26" i="36"/>
  <c r="B26" i="36"/>
  <c r="R25" i="36"/>
  <c r="Q25" i="36"/>
  <c r="B25" i="36"/>
  <c r="R24" i="36"/>
  <c r="Q24" i="36"/>
  <c r="B24" i="36"/>
  <c r="R23" i="36"/>
  <c r="Q23" i="36"/>
  <c r="B23" i="36"/>
  <c r="R22" i="36"/>
  <c r="Q22" i="36"/>
  <c r="B22" i="36"/>
  <c r="R21" i="36"/>
  <c r="Q21" i="36"/>
  <c r="B21" i="36"/>
  <c r="R20" i="36"/>
  <c r="Q20" i="36"/>
  <c r="B20" i="36"/>
  <c r="R19" i="36"/>
  <c r="Q19" i="36"/>
  <c r="B19" i="36"/>
  <c r="R18" i="36"/>
  <c r="Q18" i="36"/>
  <c r="B18" i="36"/>
  <c r="R17" i="36"/>
  <c r="Q17" i="36"/>
  <c r="B17" i="36"/>
  <c r="R16" i="36"/>
  <c r="Q16" i="36"/>
  <c r="B16" i="36"/>
  <c r="R15" i="36"/>
  <c r="Q15" i="36"/>
  <c r="B15" i="36"/>
  <c r="R14" i="36"/>
  <c r="Q14" i="36"/>
  <c r="B14" i="36"/>
  <c r="R13" i="36"/>
  <c r="Q13" i="36"/>
  <c r="B13" i="36"/>
  <c r="R12" i="36"/>
  <c r="Q12" i="36"/>
  <c r="B12" i="36"/>
  <c r="R11" i="36"/>
  <c r="Q11" i="36"/>
  <c r="B11" i="36"/>
  <c r="R10" i="36"/>
  <c r="Q10" i="36"/>
  <c r="B10" i="36"/>
  <c r="R9" i="36"/>
  <c r="Q9" i="36"/>
  <c r="B9" i="36"/>
  <c r="I60" i="35"/>
  <c r="R48" i="35"/>
  <c r="Q48" i="35"/>
  <c r="B48" i="35"/>
  <c r="R47" i="35"/>
  <c r="Q47" i="35"/>
  <c r="B47" i="35"/>
  <c r="R46" i="35"/>
  <c r="Q46" i="35"/>
  <c r="R45" i="35"/>
  <c r="Q45" i="35"/>
  <c r="B45" i="35"/>
  <c r="R44" i="35"/>
  <c r="Q44" i="35"/>
  <c r="B44" i="35"/>
  <c r="R43" i="35"/>
  <c r="Q43" i="35"/>
  <c r="B43" i="35"/>
  <c r="R42" i="35"/>
  <c r="Q42" i="35"/>
  <c r="B42" i="35"/>
  <c r="R41" i="35"/>
  <c r="Q41" i="35"/>
  <c r="B41" i="35"/>
  <c r="R40" i="35"/>
  <c r="Q40" i="35"/>
  <c r="B40" i="35"/>
  <c r="R39" i="35"/>
  <c r="Q39" i="35"/>
  <c r="B39" i="35"/>
  <c r="R38" i="35"/>
  <c r="Q38" i="35"/>
  <c r="B38" i="35"/>
  <c r="R37" i="35"/>
  <c r="Q37" i="35"/>
  <c r="B37" i="35"/>
  <c r="R36" i="35"/>
  <c r="Q36" i="35"/>
  <c r="B36" i="35"/>
  <c r="R35" i="35"/>
  <c r="Q35" i="35"/>
  <c r="B35" i="35"/>
  <c r="R34" i="35"/>
  <c r="Q34" i="35"/>
  <c r="B34" i="35"/>
  <c r="R33" i="35"/>
  <c r="Q33" i="35"/>
  <c r="B33" i="35"/>
  <c r="R32" i="35"/>
  <c r="Q32" i="35"/>
  <c r="B32" i="35"/>
  <c r="R31" i="35"/>
  <c r="Q31" i="35"/>
  <c r="B31" i="35"/>
  <c r="R30" i="35"/>
  <c r="Q30" i="35"/>
  <c r="B30" i="35"/>
  <c r="R29" i="35"/>
  <c r="Q29" i="35"/>
  <c r="B29" i="35"/>
  <c r="R28" i="35"/>
  <c r="Q28" i="35"/>
  <c r="B28" i="35"/>
  <c r="R27" i="35"/>
  <c r="Q27" i="35"/>
  <c r="B27" i="35"/>
  <c r="R26" i="35"/>
  <c r="Q26" i="35"/>
  <c r="B26" i="35"/>
  <c r="R25" i="35"/>
  <c r="Q25" i="35"/>
  <c r="B25" i="35"/>
  <c r="R24" i="35"/>
  <c r="Q24" i="35"/>
  <c r="B24" i="35"/>
  <c r="R23" i="35"/>
  <c r="Q23" i="35"/>
  <c r="B23" i="35"/>
  <c r="R22" i="35"/>
  <c r="Q22" i="35"/>
  <c r="B22" i="35"/>
  <c r="R21" i="35"/>
  <c r="Q21" i="35"/>
  <c r="B21" i="35"/>
  <c r="R20" i="35"/>
  <c r="Q20" i="35"/>
  <c r="B20" i="35"/>
  <c r="R19" i="35"/>
  <c r="Q19" i="35"/>
  <c r="B19" i="35"/>
  <c r="R18" i="35"/>
  <c r="Q18" i="35"/>
  <c r="B18" i="35"/>
  <c r="R17" i="35"/>
  <c r="Q17" i="35"/>
  <c r="B17" i="35"/>
  <c r="R16" i="35"/>
  <c r="Q16" i="35"/>
  <c r="B16" i="35"/>
  <c r="R15" i="35"/>
  <c r="Q15" i="35"/>
  <c r="B15" i="35"/>
  <c r="R14" i="35"/>
  <c r="Q14" i="35"/>
  <c r="B14" i="35"/>
  <c r="R13" i="35"/>
  <c r="Q13" i="35"/>
  <c r="B13" i="35"/>
  <c r="R12" i="35"/>
  <c r="Q12" i="35"/>
  <c r="B12" i="35"/>
  <c r="R11" i="35"/>
  <c r="Q11" i="35"/>
  <c r="B11" i="35"/>
  <c r="R10" i="35"/>
  <c r="Q10" i="35"/>
  <c r="B10" i="35"/>
  <c r="R9" i="35"/>
  <c r="R49" i="35" s="1"/>
  <c r="D58" i="35" s="1"/>
  <c r="Q9" i="35"/>
  <c r="B9" i="35"/>
  <c r="R49" i="40" l="1"/>
  <c r="D58" i="40" s="1"/>
  <c r="Q49" i="40"/>
  <c r="Q50" i="40" s="1"/>
  <c r="J58" i="40" s="1"/>
  <c r="Q49" i="39"/>
  <c r="R49" i="39"/>
  <c r="D58" i="39" s="1"/>
  <c r="Q49" i="38"/>
  <c r="Q50" i="38" s="1"/>
  <c r="J58" i="38" s="1"/>
  <c r="R49" i="38"/>
  <c r="D58" i="38" s="1"/>
  <c r="R49" i="37"/>
  <c r="D58" i="37" s="1"/>
  <c r="Q49" i="37"/>
  <c r="Q50" i="37" s="1"/>
  <c r="J58" i="37" s="1"/>
  <c r="Q49" i="36"/>
  <c r="R49" i="36"/>
  <c r="D58" i="36" s="1"/>
  <c r="Q49" i="35"/>
  <c r="Q50" i="35" s="1"/>
  <c r="J58" i="35" s="1"/>
  <c r="Q50" i="39" l="1"/>
  <c r="J58" i="39" s="1"/>
  <c r="Q50" i="36"/>
  <c r="J58" i="36" s="1"/>
  <c r="I60" i="34" l="1"/>
  <c r="R48" i="34"/>
  <c r="Q48" i="34"/>
  <c r="B48" i="34"/>
  <c r="R47" i="34"/>
  <c r="Q47" i="34"/>
  <c r="B47" i="34"/>
  <c r="R46" i="34"/>
  <c r="Q46" i="34"/>
  <c r="R45" i="34"/>
  <c r="Q45" i="34"/>
  <c r="B45" i="34"/>
  <c r="R44" i="34"/>
  <c r="Q44" i="34"/>
  <c r="B44" i="34"/>
  <c r="R43" i="34"/>
  <c r="Q43" i="34"/>
  <c r="B43" i="34"/>
  <c r="R42" i="34"/>
  <c r="Q42" i="34"/>
  <c r="B42" i="34"/>
  <c r="R41" i="34"/>
  <c r="Q41" i="34"/>
  <c r="B41" i="34"/>
  <c r="R40" i="34"/>
  <c r="Q40" i="34"/>
  <c r="B40" i="34"/>
  <c r="R39" i="34"/>
  <c r="Q39" i="34"/>
  <c r="B39" i="34"/>
  <c r="R38" i="34"/>
  <c r="Q38" i="34"/>
  <c r="B38" i="34"/>
  <c r="R37" i="34"/>
  <c r="Q37" i="34"/>
  <c r="B37" i="34"/>
  <c r="R36" i="34"/>
  <c r="Q36" i="34"/>
  <c r="B36" i="34"/>
  <c r="R35" i="34"/>
  <c r="Q35" i="34"/>
  <c r="B35" i="34"/>
  <c r="R34" i="34"/>
  <c r="Q34" i="34"/>
  <c r="B34" i="34"/>
  <c r="R33" i="34"/>
  <c r="Q33" i="34"/>
  <c r="B33" i="34"/>
  <c r="R32" i="34"/>
  <c r="Q32" i="34"/>
  <c r="B32" i="34"/>
  <c r="R31" i="34"/>
  <c r="Q31" i="34"/>
  <c r="B31" i="34"/>
  <c r="R30" i="34"/>
  <c r="Q30" i="34"/>
  <c r="B30" i="34"/>
  <c r="R29" i="34"/>
  <c r="Q29" i="34"/>
  <c r="B29" i="34"/>
  <c r="R28" i="34"/>
  <c r="Q28" i="34"/>
  <c r="B28" i="34"/>
  <c r="R27" i="34"/>
  <c r="Q27" i="34"/>
  <c r="B27" i="34"/>
  <c r="R26" i="34"/>
  <c r="Q26" i="34"/>
  <c r="B26" i="34"/>
  <c r="R25" i="34"/>
  <c r="Q25" i="34"/>
  <c r="B25" i="34"/>
  <c r="R24" i="34"/>
  <c r="Q24" i="34"/>
  <c r="B24" i="34"/>
  <c r="R23" i="34"/>
  <c r="Q23" i="34"/>
  <c r="B23" i="34"/>
  <c r="R22" i="34"/>
  <c r="Q22" i="34"/>
  <c r="B22" i="34"/>
  <c r="R21" i="34"/>
  <c r="Q21" i="34"/>
  <c r="B21" i="34"/>
  <c r="R20" i="34"/>
  <c r="Q20" i="34"/>
  <c r="B20" i="34"/>
  <c r="R19" i="34"/>
  <c r="Q19" i="34"/>
  <c r="B19" i="34"/>
  <c r="R18" i="34"/>
  <c r="Q18" i="34"/>
  <c r="B18" i="34"/>
  <c r="R17" i="34"/>
  <c r="Q17" i="34"/>
  <c r="B17" i="34"/>
  <c r="R16" i="34"/>
  <c r="Q16" i="34"/>
  <c r="B16" i="34"/>
  <c r="R15" i="34"/>
  <c r="Q15" i="34"/>
  <c r="B15" i="34"/>
  <c r="R14" i="34"/>
  <c r="Q14" i="34"/>
  <c r="B14" i="34"/>
  <c r="R13" i="34"/>
  <c r="Q13" i="34"/>
  <c r="B13" i="34"/>
  <c r="R12" i="34"/>
  <c r="Q12" i="34"/>
  <c r="B12" i="34"/>
  <c r="R11" i="34"/>
  <c r="Q11" i="34"/>
  <c r="B11" i="34"/>
  <c r="R10" i="34"/>
  <c r="Q10" i="34"/>
  <c r="B10" i="34"/>
  <c r="R9" i="34"/>
  <c r="Q9" i="34"/>
  <c r="B9" i="34"/>
  <c r="I60" i="33"/>
  <c r="R48" i="33"/>
  <c r="Q48" i="33"/>
  <c r="B48" i="33"/>
  <c r="R47" i="33"/>
  <c r="Q47" i="33"/>
  <c r="B47" i="33"/>
  <c r="R46" i="33"/>
  <c r="Q46" i="33"/>
  <c r="R45" i="33"/>
  <c r="Q45" i="33"/>
  <c r="B45" i="33"/>
  <c r="R44" i="33"/>
  <c r="Q44" i="33"/>
  <c r="B44" i="33"/>
  <c r="R43" i="33"/>
  <c r="Q43" i="33"/>
  <c r="B43" i="33"/>
  <c r="R42" i="33"/>
  <c r="Q42" i="33"/>
  <c r="B42" i="33"/>
  <c r="R41" i="33"/>
  <c r="Q41" i="33"/>
  <c r="B41" i="33"/>
  <c r="R40" i="33"/>
  <c r="Q40" i="33"/>
  <c r="B40" i="33"/>
  <c r="R39" i="33"/>
  <c r="Q39" i="33"/>
  <c r="B39" i="33"/>
  <c r="R38" i="33"/>
  <c r="Q38" i="33"/>
  <c r="B38" i="33"/>
  <c r="R37" i="33"/>
  <c r="Q37" i="33"/>
  <c r="B37" i="33"/>
  <c r="R36" i="33"/>
  <c r="Q36" i="33"/>
  <c r="B36" i="33"/>
  <c r="R35" i="33"/>
  <c r="Q35" i="33"/>
  <c r="B35" i="33"/>
  <c r="R34" i="33"/>
  <c r="Q34" i="33"/>
  <c r="B34" i="33"/>
  <c r="R33" i="33"/>
  <c r="Q33" i="33"/>
  <c r="B33" i="33"/>
  <c r="R32" i="33"/>
  <c r="Q32" i="33"/>
  <c r="B32" i="33"/>
  <c r="R31" i="33"/>
  <c r="Q31" i="33"/>
  <c r="B31" i="33"/>
  <c r="R30" i="33"/>
  <c r="Q30" i="33"/>
  <c r="B30" i="33"/>
  <c r="R29" i="33"/>
  <c r="Q29" i="33"/>
  <c r="B29" i="33"/>
  <c r="R28" i="33"/>
  <c r="Q28" i="33"/>
  <c r="B28" i="33"/>
  <c r="R27" i="33"/>
  <c r="Q27" i="33"/>
  <c r="B27" i="33"/>
  <c r="R26" i="33"/>
  <c r="Q26" i="33"/>
  <c r="B26" i="33"/>
  <c r="R25" i="33"/>
  <c r="Q25" i="33"/>
  <c r="B25" i="33"/>
  <c r="R24" i="33"/>
  <c r="Q24" i="33"/>
  <c r="B24" i="33"/>
  <c r="R23" i="33"/>
  <c r="Q23" i="33"/>
  <c r="B23" i="33"/>
  <c r="R22" i="33"/>
  <c r="Q22" i="33"/>
  <c r="B22" i="33"/>
  <c r="R21" i="33"/>
  <c r="Q21" i="33"/>
  <c r="B21" i="33"/>
  <c r="R20" i="33"/>
  <c r="Q20" i="33"/>
  <c r="B20" i="33"/>
  <c r="R19" i="33"/>
  <c r="Q19" i="33"/>
  <c r="B19" i="33"/>
  <c r="R18" i="33"/>
  <c r="Q18" i="33"/>
  <c r="B18" i="33"/>
  <c r="R17" i="33"/>
  <c r="Q17" i="33"/>
  <c r="B17" i="33"/>
  <c r="R16" i="33"/>
  <c r="Q16" i="33"/>
  <c r="B16" i="33"/>
  <c r="R15" i="33"/>
  <c r="Q15" i="33"/>
  <c r="B15" i="33"/>
  <c r="R14" i="33"/>
  <c r="Q14" i="33"/>
  <c r="B14" i="33"/>
  <c r="R13" i="33"/>
  <c r="Q13" i="33"/>
  <c r="B13" i="33"/>
  <c r="R12" i="33"/>
  <c r="Q12" i="33"/>
  <c r="B12" i="33"/>
  <c r="R11" i="33"/>
  <c r="Q11" i="33"/>
  <c r="B11" i="33"/>
  <c r="R10" i="33"/>
  <c r="Q10" i="33"/>
  <c r="B10" i="33"/>
  <c r="R9" i="33"/>
  <c r="Q9" i="33"/>
  <c r="B9" i="33"/>
  <c r="I60" i="32"/>
  <c r="R48" i="32"/>
  <c r="Q48" i="32"/>
  <c r="B48" i="32"/>
  <c r="R47" i="32"/>
  <c r="Q47" i="32"/>
  <c r="B47" i="32"/>
  <c r="R46" i="32"/>
  <c r="Q46" i="32"/>
  <c r="R45" i="32"/>
  <c r="Q45" i="32"/>
  <c r="B45" i="32"/>
  <c r="R44" i="32"/>
  <c r="Q44" i="32"/>
  <c r="B44" i="32"/>
  <c r="R43" i="32"/>
  <c r="Q43" i="32"/>
  <c r="B43" i="32"/>
  <c r="R42" i="32"/>
  <c r="Q42" i="32"/>
  <c r="B42" i="32"/>
  <c r="R41" i="32"/>
  <c r="Q41" i="32"/>
  <c r="B41" i="32"/>
  <c r="R40" i="32"/>
  <c r="Q40" i="32"/>
  <c r="B40" i="32"/>
  <c r="R39" i="32"/>
  <c r="Q39" i="32"/>
  <c r="B39" i="32"/>
  <c r="R38" i="32"/>
  <c r="Q38" i="32"/>
  <c r="B38" i="32"/>
  <c r="R37" i="32"/>
  <c r="Q37" i="32"/>
  <c r="B37" i="32"/>
  <c r="R36" i="32"/>
  <c r="Q36" i="32"/>
  <c r="B36" i="32"/>
  <c r="R35" i="32"/>
  <c r="Q35" i="32"/>
  <c r="B35" i="32"/>
  <c r="R34" i="32"/>
  <c r="Q34" i="32"/>
  <c r="B34" i="32"/>
  <c r="R33" i="32"/>
  <c r="Q33" i="32"/>
  <c r="B33" i="32"/>
  <c r="R32" i="32"/>
  <c r="Q32" i="32"/>
  <c r="B32" i="32"/>
  <c r="R31" i="32"/>
  <c r="Q31" i="32"/>
  <c r="B31" i="32"/>
  <c r="R30" i="32"/>
  <c r="Q30" i="32"/>
  <c r="B30" i="32"/>
  <c r="R29" i="32"/>
  <c r="Q29" i="32"/>
  <c r="B29" i="32"/>
  <c r="R28" i="32"/>
  <c r="Q28" i="32"/>
  <c r="B28" i="32"/>
  <c r="R27" i="32"/>
  <c r="Q27" i="32"/>
  <c r="B27" i="32"/>
  <c r="R26" i="32"/>
  <c r="Q26" i="32"/>
  <c r="B26" i="32"/>
  <c r="R25" i="32"/>
  <c r="Q25" i="32"/>
  <c r="B25" i="32"/>
  <c r="R24" i="32"/>
  <c r="Q24" i="32"/>
  <c r="B24" i="32"/>
  <c r="R23" i="32"/>
  <c r="Q23" i="32"/>
  <c r="B23" i="32"/>
  <c r="R22" i="32"/>
  <c r="Q22" i="32"/>
  <c r="B22" i="32"/>
  <c r="R21" i="32"/>
  <c r="Q21" i="32"/>
  <c r="B21" i="32"/>
  <c r="R20" i="32"/>
  <c r="Q20" i="32"/>
  <c r="B20" i="32"/>
  <c r="R19" i="32"/>
  <c r="Q19" i="32"/>
  <c r="B19" i="32"/>
  <c r="R18" i="32"/>
  <c r="Q18" i="32"/>
  <c r="B18" i="32"/>
  <c r="R17" i="32"/>
  <c r="Q17" i="32"/>
  <c r="B17" i="32"/>
  <c r="R16" i="32"/>
  <c r="Q16" i="32"/>
  <c r="B16" i="32"/>
  <c r="R15" i="32"/>
  <c r="Q15" i="32"/>
  <c r="B15" i="32"/>
  <c r="R14" i="32"/>
  <c r="Q14" i="32"/>
  <c r="B14" i="32"/>
  <c r="R13" i="32"/>
  <c r="Q13" i="32"/>
  <c r="B13" i="32"/>
  <c r="R12" i="32"/>
  <c r="Q12" i="32"/>
  <c r="B12" i="32"/>
  <c r="R11" i="32"/>
  <c r="Q11" i="32"/>
  <c r="B11" i="32"/>
  <c r="R10" i="32"/>
  <c r="Q10" i="32"/>
  <c r="B10" i="32"/>
  <c r="R9" i="32"/>
  <c r="Q9" i="32"/>
  <c r="B9" i="32"/>
  <c r="I60" i="31"/>
  <c r="R48" i="31"/>
  <c r="Q48" i="31"/>
  <c r="B48" i="31"/>
  <c r="R47" i="31"/>
  <c r="Q47" i="31"/>
  <c r="B47" i="31"/>
  <c r="R46" i="31"/>
  <c r="Q46" i="31"/>
  <c r="R45" i="31"/>
  <c r="Q45" i="31"/>
  <c r="B45" i="31"/>
  <c r="R44" i="31"/>
  <c r="Q44" i="31"/>
  <c r="B44" i="31"/>
  <c r="R43" i="31"/>
  <c r="Q43" i="31"/>
  <c r="B43" i="31"/>
  <c r="R42" i="31"/>
  <c r="Q42" i="31"/>
  <c r="B42" i="31"/>
  <c r="R41" i="31"/>
  <c r="Q41" i="31"/>
  <c r="B41" i="31"/>
  <c r="R40" i="31"/>
  <c r="Q40" i="31"/>
  <c r="B40" i="31"/>
  <c r="R39" i="31"/>
  <c r="Q39" i="31"/>
  <c r="B39" i="31"/>
  <c r="R38" i="31"/>
  <c r="Q38" i="31"/>
  <c r="B38" i="31"/>
  <c r="R37" i="31"/>
  <c r="Q37" i="31"/>
  <c r="B37" i="31"/>
  <c r="R36" i="31"/>
  <c r="Q36" i="31"/>
  <c r="B36" i="31"/>
  <c r="R35" i="31"/>
  <c r="Q35" i="31"/>
  <c r="B35" i="31"/>
  <c r="R34" i="31"/>
  <c r="Q34" i="31"/>
  <c r="B34" i="31"/>
  <c r="R33" i="31"/>
  <c r="Q33" i="31"/>
  <c r="B33" i="31"/>
  <c r="R32" i="31"/>
  <c r="Q32" i="31"/>
  <c r="B32" i="31"/>
  <c r="R31" i="31"/>
  <c r="Q31" i="31"/>
  <c r="B31" i="31"/>
  <c r="R30" i="31"/>
  <c r="Q30" i="31"/>
  <c r="B30" i="31"/>
  <c r="R29" i="31"/>
  <c r="Q29" i="31"/>
  <c r="B29" i="31"/>
  <c r="R28" i="31"/>
  <c r="Q28" i="31"/>
  <c r="B28" i="31"/>
  <c r="R27" i="31"/>
  <c r="Q27" i="31"/>
  <c r="B27" i="31"/>
  <c r="R26" i="31"/>
  <c r="Q26" i="31"/>
  <c r="B26" i="31"/>
  <c r="R25" i="31"/>
  <c r="Q25" i="31"/>
  <c r="B25" i="31"/>
  <c r="R24" i="31"/>
  <c r="Q24" i="31"/>
  <c r="B24" i="31"/>
  <c r="R23" i="31"/>
  <c r="Q23" i="31"/>
  <c r="B23" i="31"/>
  <c r="R22" i="31"/>
  <c r="Q22" i="31"/>
  <c r="B22" i="31"/>
  <c r="R21" i="31"/>
  <c r="Q21" i="31"/>
  <c r="B21" i="31"/>
  <c r="R20" i="31"/>
  <c r="Q20" i="31"/>
  <c r="B20" i="31"/>
  <c r="R19" i="31"/>
  <c r="Q19" i="31"/>
  <c r="B19" i="31"/>
  <c r="R18" i="31"/>
  <c r="Q18" i="31"/>
  <c r="B18" i="31"/>
  <c r="R17" i="31"/>
  <c r="Q17" i="31"/>
  <c r="B17" i="31"/>
  <c r="R16" i="31"/>
  <c r="Q16" i="31"/>
  <c r="B16" i="31"/>
  <c r="R15" i="31"/>
  <c r="Q15" i="31"/>
  <c r="B15" i="31"/>
  <c r="R14" i="31"/>
  <c r="Q14" i="31"/>
  <c r="B14" i="31"/>
  <c r="R13" i="31"/>
  <c r="Q13" i="31"/>
  <c r="B13" i="31"/>
  <c r="R12" i="31"/>
  <c r="Q12" i="31"/>
  <c r="B12" i="31"/>
  <c r="R11" i="31"/>
  <c r="Q11" i="31"/>
  <c r="B11" i="31"/>
  <c r="R10" i="31"/>
  <c r="Q10" i="31"/>
  <c r="B10" i="31"/>
  <c r="R9" i="31"/>
  <c r="Q9" i="31"/>
  <c r="B9" i="31"/>
  <c r="I60" i="30"/>
  <c r="R48" i="30"/>
  <c r="Q48" i="30"/>
  <c r="B48" i="30"/>
  <c r="R47" i="30"/>
  <c r="Q47" i="30"/>
  <c r="B47" i="30"/>
  <c r="R46" i="30"/>
  <c r="Q46" i="30"/>
  <c r="R45" i="30"/>
  <c r="Q45" i="30"/>
  <c r="B45" i="30"/>
  <c r="R44" i="30"/>
  <c r="Q44" i="30"/>
  <c r="B44" i="30"/>
  <c r="R43" i="30"/>
  <c r="Q43" i="30"/>
  <c r="B43" i="30"/>
  <c r="R42" i="30"/>
  <c r="Q42" i="30"/>
  <c r="B42" i="30"/>
  <c r="R41" i="30"/>
  <c r="Q41" i="30"/>
  <c r="B41" i="30"/>
  <c r="R40" i="30"/>
  <c r="Q40" i="30"/>
  <c r="B40" i="30"/>
  <c r="R39" i="30"/>
  <c r="Q39" i="30"/>
  <c r="B39" i="30"/>
  <c r="R38" i="30"/>
  <c r="Q38" i="30"/>
  <c r="B38" i="30"/>
  <c r="R37" i="30"/>
  <c r="Q37" i="30"/>
  <c r="B37" i="30"/>
  <c r="R36" i="30"/>
  <c r="Q36" i="30"/>
  <c r="B36" i="30"/>
  <c r="R35" i="30"/>
  <c r="Q35" i="30"/>
  <c r="B35" i="30"/>
  <c r="R34" i="30"/>
  <c r="Q34" i="30"/>
  <c r="B34" i="30"/>
  <c r="R33" i="30"/>
  <c r="Q33" i="30"/>
  <c r="B33" i="30"/>
  <c r="R32" i="30"/>
  <c r="Q32" i="30"/>
  <c r="B32" i="30"/>
  <c r="R31" i="30"/>
  <c r="Q31" i="30"/>
  <c r="B31" i="30"/>
  <c r="R30" i="30"/>
  <c r="Q30" i="30"/>
  <c r="B30" i="30"/>
  <c r="R29" i="30"/>
  <c r="Q29" i="30"/>
  <c r="B29" i="30"/>
  <c r="R28" i="30"/>
  <c r="Q28" i="30"/>
  <c r="B28" i="30"/>
  <c r="R27" i="30"/>
  <c r="Q27" i="30"/>
  <c r="B27" i="30"/>
  <c r="R26" i="30"/>
  <c r="Q26" i="30"/>
  <c r="B26" i="30"/>
  <c r="R25" i="30"/>
  <c r="Q25" i="30"/>
  <c r="B25" i="30"/>
  <c r="R24" i="30"/>
  <c r="Q24" i="30"/>
  <c r="B24" i="30"/>
  <c r="R23" i="30"/>
  <c r="Q23" i="30"/>
  <c r="B23" i="30"/>
  <c r="R22" i="30"/>
  <c r="Q22" i="30"/>
  <c r="B22" i="30"/>
  <c r="R21" i="30"/>
  <c r="Q21" i="30"/>
  <c r="B21" i="30"/>
  <c r="R20" i="30"/>
  <c r="Q20" i="30"/>
  <c r="B20" i="30"/>
  <c r="R19" i="30"/>
  <c r="Q19" i="30"/>
  <c r="B19" i="30"/>
  <c r="R18" i="30"/>
  <c r="Q18" i="30"/>
  <c r="B18" i="30"/>
  <c r="R17" i="30"/>
  <c r="Q17" i="30"/>
  <c r="B17" i="30"/>
  <c r="R16" i="30"/>
  <c r="Q16" i="30"/>
  <c r="B16" i="30"/>
  <c r="R15" i="30"/>
  <c r="Q15" i="30"/>
  <c r="B15" i="30"/>
  <c r="R14" i="30"/>
  <c r="Q14" i="30"/>
  <c r="B14" i="30"/>
  <c r="R13" i="30"/>
  <c r="Q13" i="30"/>
  <c r="B13" i="30"/>
  <c r="R12" i="30"/>
  <c r="Q12" i="30"/>
  <c r="B12" i="30"/>
  <c r="R11" i="30"/>
  <c r="Q11" i="30"/>
  <c r="B11" i="30"/>
  <c r="R10" i="30"/>
  <c r="Q10" i="30"/>
  <c r="B10" i="30"/>
  <c r="R9" i="30"/>
  <c r="Q9" i="30"/>
  <c r="B9" i="30"/>
  <c r="I60" i="29"/>
  <c r="R48" i="29"/>
  <c r="Q48" i="29"/>
  <c r="B48" i="29"/>
  <c r="R47" i="29"/>
  <c r="Q47" i="29"/>
  <c r="B47" i="29"/>
  <c r="R46" i="29"/>
  <c r="Q46" i="29"/>
  <c r="R45" i="29"/>
  <c r="Q45" i="29"/>
  <c r="B45" i="29"/>
  <c r="R44" i="29"/>
  <c r="Q44" i="29"/>
  <c r="B44" i="29"/>
  <c r="R43" i="29"/>
  <c r="Q43" i="29"/>
  <c r="B43" i="29"/>
  <c r="R42" i="29"/>
  <c r="Q42" i="29"/>
  <c r="B42" i="29"/>
  <c r="R41" i="29"/>
  <c r="Q41" i="29"/>
  <c r="B41" i="29"/>
  <c r="R40" i="29"/>
  <c r="Q40" i="29"/>
  <c r="B40" i="29"/>
  <c r="R39" i="29"/>
  <c r="Q39" i="29"/>
  <c r="B39" i="29"/>
  <c r="R38" i="29"/>
  <c r="Q38" i="29"/>
  <c r="B38" i="29"/>
  <c r="R37" i="29"/>
  <c r="Q37" i="29"/>
  <c r="B37" i="29"/>
  <c r="R36" i="29"/>
  <c r="Q36" i="29"/>
  <c r="B36" i="29"/>
  <c r="R35" i="29"/>
  <c r="Q35" i="29"/>
  <c r="B35" i="29"/>
  <c r="R34" i="29"/>
  <c r="Q34" i="29"/>
  <c r="B34" i="29"/>
  <c r="R33" i="29"/>
  <c r="Q33" i="29"/>
  <c r="B33" i="29"/>
  <c r="R32" i="29"/>
  <c r="Q32" i="29"/>
  <c r="B32" i="29"/>
  <c r="R31" i="29"/>
  <c r="Q31" i="29"/>
  <c r="B31" i="29"/>
  <c r="R30" i="29"/>
  <c r="Q30" i="29"/>
  <c r="B30" i="29"/>
  <c r="R29" i="29"/>
  <c r="Q29" i="29"/>
  <c r="B29" i="29"/>
  <c r="R28" i="29"/>
  <c r="Q28" i="29"/>
  <c r="B28" i="29"/>
  <c r="R27" i="29"/>
  <c r="Q27" i="29"/>
  <c r="B27" i="29"/>
  <c r="R26" i="29"/>
  <c r="Q26" i="29"/>
  <c r="B26" i="29"/>
  <c r="R25" i="29"/>
  <c r="Q25" i="29"/>
  <c r="B25" i="29"/>
  <c r="R24" i="29"/>
  <c r="Q24" i="29"/>
  <c r="B24" i="29"/>
  <c r="R23" i="29"/>
  <c r="Q23" i="29"/>
  <c r="B23" i="29"/>
  <c r="R22" i="29"/>
  <c r="Q22" i="29"/>
  <c r="B22" i="29"/>
  <c r="R21" i="29"/>
  <c r="Q21" i="29"/>
  <c r="B21" i="29"/>
  <c r="R20" i="29"/>
  <c r="Q20" i="29"/>
  <c r="B20" i="29"/>
  <c r="R19" i="29"/>
  <c r="Q19" i="29"/>
  <c r="B19" i="29"/>
  <c r="R18" i="29"/>
  <c r="Q18" i="29"/>
  <c r="B18" i="29"/>
  <c r="R17" i="29"/>
  <c r="Q17" i="29"/>
  <c r="B17" i="29"/>
  <c r="R16" i="29"/>
  <c r="Q16" i="29"/>
  <c r="B16" i="29"/>
  <c r="R15" i="29"/>
  <c r="Q15" i="29"/>
  <c r="B15" i="29"/>
  <c r="R14" i="29"/>
  <c r="Q14" i="29"/>
  <c r="B14" i="29"/>
  <c r="R13" i="29"/>
  <c r="Q13" i="29"/>
  <c r="B13" i="29"/>
  <c r="R12" i="29"/>
  <c r="Q12" i="29"/>
  <c r="B12" i="29"/>
  <c r="R11" i="29"/>
  <c r="Q11" i="29"/>
  <c r="B11" i="29"/>
  <c r="R10" i="29"/>
  <c r="Q10" i="29"/>
  <c r="B10" i="29"/>
  <c r="R9" i="29"/>
  <c r="Q9" i="29"/>
  <c r="B9" i="29"/>
  <c r="I60" i="28"/>
  <c r="R48" i="28"/>
  <c r="Q48" i="28"/>
  <c r="H48" i="28"/>
  <c r="I48" i="28" s="1"/>
  <c r="B48" i="28"/>
  <c r="R47" i="28"/>
  <c r="Q47" i="28"/>
  <c r="B47" i="28"/>
  <c r="R46" i="28"/>
  <c r="Q46" i="28"/>
  <c r="R45" i="28"/>
  <c r="Q45" i="28"/>
  <c r="B45" i="28"/>
  <c r="R44" i="28"/>
  <c r="Q44" i="28"/>
  <c r="B44" i="28"/>
  <c r="R43" i="28"/>
  <c r="Q43" i="28"/>
  <c r="B43" i="28"/>
  <c r="R42" i="28"/>
  <c r="Q42" i="28"/>
  <c r="B42" i="28"/>
  <c r="R41" i="28"/>
  <c r="Q41" i="28"/>
  <c r="B41" i="28"/>
  <c r="R40" i="28"/>
  <c r="Q40" i="28"/>
  <c r="B40" i="28"/>
  <c r="R39" i="28"/>
  <c r="Q39" i="28"/>
  <c r="B39" i="28"/>
  <c r="R38" i="28"/>
  <c r="Q38" i="28"/>
  <c r="B38" i="28"/>
  <c r="R37" i="28"/>
  <c r="Q37" i="28"/>
  <c r="B37" i="28"/>
  <c r="R36" i="28"/>
  <c r="Q36" i="28"/>
  <c r="B36" i="28"/>
  <c r="R35" i="28"/>
  <c r="Q35" i="28"/>
  <c r="B35" i="28"/>
  <c r="R34" i="28"/>
  <c r="Q34" i="28"/>
  <c r="B34" i="28"/>
  <c r="R33" i="28"/>
  <c r="Q33" i="28"/>
  <c r="B33" i="28"/>
  <c r="R32" i="28"/>
  <c r="Q32" i="28"/>
  <c r="B32" i="28"/>
  <c r="R31" i="28"/>
  <c r="Q31" i="28"/>
  <c r="B31" i="28"/>
  <c r="R30" i="28"/>
  <c r="Q30" i="28"/>
  <c r="B30" i="28"/>
  <c r="R29" i="28"/>
  <c r="Q29" i="28"/>
  <c r="B29" i="28"/>
  <c r="R28" i="28"/>
  <c r="Q28" i="28"/>
  <c r="B28" i="28"/>
  <c r="R27" i="28"/>
  <c r="Q27" i="28"/>
  <c r="B27" i="28"/>
  <c r="R26" i="28"/>
  <c r="Q26" i="28"/>
  <c r="B26" i="28"/>
  <c r="R25" i="28"/>
  <c r="Q25" i="28"/>
  <c r="B25" i="28"/>
  <c r="R24" i="28"/>
  <c r="Q24" i="28"/>
  <c r="B24" i="28"/>
  <c r="R23" i="28"/>
  <c r="Q23" i="28"/>
  <c r="B23" i="28"/>
  <c r="R22" i="28"/>
  <c r="Q22" i="28"/>
  <c r="B22" i="28"/>
  <c r="R21" i="28"/>
  <c r="Q21" i="28"/>
  <c r="B21" i="28"/>
  <c r="R20" i="28"/>
  <c r="Q20" i="28"/>
  <c r="B20" i="28"/>
  <c r="R19" i="28"/>
  <c r="Q19" i="28"/>
  <c r="B19" i="28"/>
  <c r="R18" i="28"/>
  <c r="Q18" i="28"/>
  <c r="B18" i="28"/>
  <c r="R17" i="28"/>
  <c r="Q17" i="28"/>
  <c r="B17" i="28"/>
  <c r="R16" i="28"/>
  <c r="Q16" i="28"/>
  <c r="B16" i="28"/>
  <c r="R15" i="28"/>
  <c r="Q15" i="28"/>
  <c r="B15" i="28"/>
  <c r="R14" i="28"/>
  <c r="Q14" i="28"/>
  <c r="B14" i="28"/>
  <c r="R13" i="28"/>
  <c r="Q13" i="28"/>
  <c r="B13" i="28"/>
  <c r="R12" i="28"/>
  <c r="Q12" i="28"/>
  <c r="B12" i="28"/>
  <c r="R11" i="28"/>
  <c r="Q11" i="28"/>
  <c r="B11" i="28"/>
  <c r="R10" i="28"/>
  <c r="Q10" i="28"/>
  <c r="B10" i="28"/>
  <c r="R9" i="28"/>
  <c r="Q9" i="28"/>
  <c r="B9" i="28"/>
  <c r="I60" i="27"/>
  <c r="R48" i="27"/>
  <c r="Q48" i="27"/>
  <c r="B48" i="27"/>
  <c r="R47" i="27"/>
  <c r="Q47" i="27"/>
  <c r="B47" i="27"/>
  <c r="R46" i="27"/>
  <c r="Q46" i="27"/>
  <c r="R45" i="27"/>
  <c r="Q45" i="27"/>
  <c r="B45" i="27"/>
  <c r="R44" i="27"/>
  <c r="Q44" i="27"/>
  <c r="B44" i="27"/>
  <c r="R43" i="27"/>
  <c r="Q43" i="27"/>
  <c r="B43" i="27"/>
  <c r="R42" i="27"/>
  <c r="Q42" i="27"/>
  <c r="B42" i="27"/>
  <c r="R41" i="27"/>
  <c r="Q41" i="27"/>
  <c r="B41" i="27"/>
  <c r="R40" i="27"/>
  <c r="Q40" i="27"/>
  <c r="B40" i="27"/>
  <c r="R39" i="27"/>
  <c r="Q39" i="27"/>
  <c r="B39" i="27"/>
  <c r="R38" i="27"/>
  <c r="Q38" i="27"/>
  <c r="B38" i="27"/>
  <c r="R37" i="27"/>
  <c r="Q37" i="27"/>
  <c r="B37" i="27"/>
  <c r="R36" i="27"/>
  <c r="Q36" i="27"/>
  <c r="B36" i="27"/>
  <c r="R35" i="27"/>
  <c r="Q35" i="27"/>
  <c r="B35" i="27"/>
  <c r="R34" i="27"/>
  <c r="Q34" i="27"/>
  <c r="B34" i="27"/>
  <c r="R33" i="27"/>
  <c r="Q33" i="27"/>
  <c r="B33" i="27"/>
  <c r="R32" i="27"/>
  <c r="Q32" i="27"/>
  <c r="B32" i="27"/>
  <c r="R31" i="27"/>
  <c r="Q31" i="27"/>
  <c r="B31" i="27"/>
  <c r="R30" i="27"/>
  <c r="Q30" i="27"/>
  <c r="B30" i="27"/>
  <c r="R29" i="27"/>
  <c r="Q29" i="27"/>
  <c r="B29" i="27"/>
  <c r="R28" i="27"/>
  <c r="Q28" i="27"/>
  <c r="B28" i="27"/>
  <c r="R27" i="27"/>
  <c r="Q27" i="27"/>
  <c r="B27" i="27"/>
  <c r="R26" i="27"/>
  <c r="Q26" i="27"/>
  <c r="B26" i="27"/>
  <c r="R25" i="27"/>
  <c r="Q25" i="27"/>
  <c r="B25" i="27"/>
  <c r="R24" i="27"/>
  <c r="Q24" i="27"/>
  <c r="B24" i="27"/>
  <c r="R23" i="27"/>
  <c r="Q23" i="27"/>
  <c r="B23" i="27"/>
  <c r="R22" i="27"/>
  <c r="Q22" i="27"/>
  <c r="B22" i="27"/>
  <c r="R21" i="27"/>
  <c r="Q21" i="27"/>
  <c r="B21" i="27"/>
  <c r="R20" i="27"/>
  <c r="Q20" i="27"/>
  <c r="B20" i="27"/>
  <c r="R19" i="27"/>
  <c r="Q19" i="27"/>
  <c r="B19" i="27"/>
  <c r="R18" i="27"/>
  <c r="Q18" i="27"/>
  <c r="B18" i="27"/>
  <c r="R17" i="27"/>
  <c r="Q17" i="27"/>
  <c r="B17" i="27"/>
  <c r="R16" i="27"/>
  <c r="Q16" i="27"/>
  <c r="B16" i="27"/>
  <c r="R15" i="27"/>
  <c r="Q15" i="27"/>
  <c r="B15" i="27"/>
  <c r="R14" i="27"/>
  <c r="Q14" i="27"/>
  <c r="B14" i="27"/>
  <c r="R13" i="27"/>
  <c r="Q13" i="27"/>
  <c r="B13" i="27"/>
  <c r="R12" i="27"/>
  <c r="Q12" i="27"/>
  <c r="B12" i="27"/>
  <c r="R11" i="27"/>
  <c r="Q11" i="27"/>
  <c r="B11" i="27"/>
  <c r="R10" i="27"/>
  <c r="Q10" i="27"/>
  <c r="B10" i="27"/>
  <c r="R9" i="27"/>
  <c r="Q9" i="27"/>
  <c r="B9" i="27"/>
  <c r="R49" i="28" l="1"/>
  <c r="D58" i="28" s="1"/>
  <c r="R49" i="30"/>
  <c r="D58" i="30" s="1"/>
  <c r="R49" i="32"/>
  <c r="D58" i="32" s="1"/>
  <c r="Q49" i="34"/>
  <c r="R49" i="34"/>
  <c r="D58" i="34" s="1"/>
  <c r="R49" i="33"/>
  <c r="D58" i="33" s="1"/>
  <c r="Q49" i="33"/>
  <c r="Q50" i="33" s="1"/>
  <c r="J58" i="33" s="1"/>
  <c r="Q49" i="32"/>
  <c r="Q50" i="32" s="1"/>
  <c r="J58" i="32" s="1"/>
  <c r="Q49" i="31"/>
  <c r="Q50" i="31" s="1"/>
  <c r="J58" i="31" s="1"/>
  <c r="R49" i="31"/>
  <c r="D58" i="31" s="1"/>
  <c r="Q49" i="30"/>
  <c r="Q50" i="30" s="1"/>
  <c r="J58" i="30" s="1"/>
  <c r="Q49" i="29"/>
  <c r="R49" i="29"/>
  <c r="D58" i="29" s="1"/>
  <c r="Q49" i="28"/>
  <c r="Q50" i="28" s="1"/>
  <c r="J58" i="28" s="1"/>
  <c r="R49" i="27"/>
  <c r="D58" i="27" s="1"/>
  <c r="Q49" i="27"/>
  <c r="Q50" i="27" s="1"/>
  <c r="J58" i="27" s="1"/>
  <c r="Q50" i="34"/>
  <c r="J58" i="34" s="1"/>
  <c r="Q50" i="29" l="1"/>
  <c r="J58" i="29" s="1"/>
  <c r="I60" i="26" l="1"/>
  <c r="R48" i="26"/>
  <c r="Q48" i="26"/>
  <c r="H48" i="26"/>
  <c r="I48" i="26" s="1"/>
  <c r="B48" i="26"/>
  <c r="R47" i="26"/>
  <c r="Q47" i="26"/>
  <c r="H47" i="26"/>
  <c r="I47" i="26" s="1"/>
  <c r="B47" i="26"/>
  <c r="R46" i="26"/>
  <c r="Q46" i="26"/>
  <c r="R45" i="26"/>
  <c r="Q45" i="26"/>
  <c r="B45" i="26"/>
  <c r="R44" i="26"/>
  <c r="Q44" i="26"/>
  <c r="B44" i="26"/>
  <c r="R43" i="26"/>
  <c r="Q43" i="26"/>
  <c r="B43" i="26"/>
  <c r="R42" i="26"/>
  <c r="Q42" i="26"/>
  <c r="B42" i="26"/>
  <c r="R41" i="26"/>
  <c r="Q41" i="26"/>
  <c r="B41" i="26"/>
  <c r="R40" i="26"/>
  <c r="Q40" i="26"/>
  <c r="B40" i="26"/>
  <c r="R39" i="26"/>
  <c r="Q39" i="26"/>
  <c r="B39" i="26"/>
  <c r="R38" i="26"/>
  <c r="Q38" i="26"/>
  <c r="B38" i="26"/>
  <c r="R37" i="26"/>
  <c r="Q37" i="26"/>
  <c r="B37" i="26"/>
  <c r="R36" i="26"/>
  <c r="Q36" i="26"/>
  <c r="B36" i="26"/>
  <c r="R35" i="26"/>
  <c r="Q35" i="26"/>
  <c r="B35" i="26"/>
  <c r="R34" i="26"/>
  <c r="Q34" i="26"/>
  <c r="B34" i="26"/>
  <c r="R33" i="26"/>
  <c r="Q33" i="26"/>
  <c r="B33" i="26"/>
  <c r="R32" i="26"/>
  <c r="Q32" i="26"/>
  <c r="B32" i="26"/>
  <c r="R31" i="26"/>
  <c r="Q31" i="26"/>
  <c r="B31" i="26"/>
  <c r="R30" i="26"/>
  <c r="Q30" i="26"/>
  <c r="B30" i="26"/>
  <c r="R29" i="26"/>
  <c r="Q29" i="26"/>
  <c r="B29" i="26"/>
  <c r="R28" i="26"/>
  <c r="Q28" i="26"/>
  <c r="B28" i="26"/>
  <c r="R27" i="26"/>
  <c r="Q27" i="26"/>
  <c r="B27" i="26"/>
  <c r="R26" i="26"/>
  <c r="Q26" i="26"/>
  <c r="B26" i="26"/>
  <c r="R25" i="26"/>
  <c r="Q25" i="26"/>
  <c r="B25" i="26"/>
  <c r="R24" i="26"/>
  <c r="Q24" i="26"/>
  <c r="B24" i="26"/>
  <c r="R23" i="26"/>
  <c r="Q23" i="26"/>
  <c r="B23" i="26"/>
  <c r="R22" i="26"/>
  <c r="Q22" i="26"/>
  <c r="B22" i="26"/>
  <c r="R21" i="26"/>
  <c r="Q21" i="26"/>
  <c r="B21" i="26"/>
  <c r="R20" i="26"/>
  <c r="Q20" i="26"/>
  <c r="B20" i="26"/>
  <c r="R19" i="26"/>
  <c r="Q19" i="26"/>
  <c r="B19" i="26"/>
  <c r="R18" i="26"/>
  <c r="Q18" i="26"/>
  <c r="B18" i="26"/>
  <c r="R17" i="26"/>
  <c r="Q17" i="26"/>
  <c r="B17" i="26"/>
  <c r="R16" i="26"/>
  <c r="Q16" i="26"/>
  <c r="B16" i="26"/>
  <c r="R15" i="26"/>
  <c r="Q15" i="26"/>
  <c r="B15" i="26"/>
  <c r="R14" i="26"/>
  <c r="Q14" i="26"/>
  <c r="B14" i="26"/>
  <c r="R13" i="26"/>
  <c r="Q13" i="26"/>
  <c r="B13" i="26"/>
  <c r="R12" i="26"/>
  <c r="Q12" i="26"/>
  <c r="B12" i="26"/>
  <c r="R11" i="26"/>
  <c r="Q11" i="26"/>
  <c r="B11" i="26"/>
  <c r="R10" i="26"/>
  <c r="Q10" i="26"/>
  <c r="B10" i="26"/>
  <c r="R9" i="26"/>
  <c r="Q9" i="26"/>
  <c r="B9" i="26"/>
  <c r="I60" i="25"/>
  <c r="R48" i="25"/>
  <c r="Q48" i="25"/>
  <c r="H48" i="25"/>
  <c r="I48" i="25" s="1"/>
  <c r="B48" i="25"/>
  <c r="R47" i="25"/>
  <c r="Q47" i="25"/>
  <c r="I47" i="25"/>
  <c r="H47" i="25"/>
  <c r="B47" i="25"/>
  <c r="R46" i="25"/>
  <c r="Q46" i="25"/>
  <c r="I46" i="25"/>
  <c r="H46" i="25"/>
  <c r="R45" i="25"/>
  <c r="Q45" i="25"/>
  <c r="B45" i="25"/>
  <c r="R44" i="25"/>
  <c r="Q44" i="25"/>
  <c r="B44" i="25"/>
  <c r="R43" i="25"/>
  <c r="Q43" i="25"/>
  <c r="B43" i="25"/>
  <c r="R42" i="25"/>
  <c r="Q42" i="25"/>
  <c r="B42" i="25"/>
  <c r="R41" i="25"/>
  <c r="Q41" i="25"/>
  <c r="B41" i="25"/>
  <c r="R40" i="25"/>
  <c r="Q40" i="25"/>
  <c r="B40" i="25"/>
  <c r="R39" i="25"/>
  <c r="Q39" i="25"/>
  <c r="B39" i="25"/>
  <c r="R38" i="25"/>
  <c r="Q38" i="25"/>
  <c r="B38" i="25"/>
  <c r="R37" i="25"/>
  <c r="Q37" i="25"/>
  <c r="B37" i="25"/>
  <c r="R36" i="25"/>
  <c r="Q36" i="25"/>
  <c r="B36" i="25"/>
  <c r="R35" i="25"/>
  <c r="Q35" i="25"/>
  <c r="B35" i="25"/>
  <c r="R34" i="25"/>
  <c r="Q34" i="25"/>
  <c r="B34" i="25"/>
  <c r="R33" i="25"/>
  <c r="Q33" i="25"/>
  <c r="B33" i="25"/>
  <c r="R32" i="25"/>
  <c r="Q32" i="25"/>
  <c r="B32" i="25"/>
  <c r="R31" i="25"/>
  <c r="Q31" i="25"/>
  <c r="B31" i="25"/>
  <c r="R30" i="25"/>
  <c r="Q30" i="25"/>
  <c r="B30" i="25"/>
  <c r="R29" i="25"/>
  <c r="Q29" i="25"/>
  <c r="B29" i="25"/>
  <c r="R28" i="25"/>
  <c r="Q28" i="25"/>
  <c r="B28" i="25"/>
  <c r="R27" i="25"/>
  <c r="Q27" i="25"/>
  <c r="B27" i="25"/>
  <c r="R26" i="25"/>
  <c r="Q26" i="25"/>
  <c r="B26" i="25"/>
  <c r="R25" i="25"/>
  <c r="Q25" i="25"/>
  <c r="B25" i="25"/>
  <c r="R24" i="25"/>
  <c r="Q24" i="25"/>
  <c r="B24" i="25"/>
  <c r="R23" i="25"/>
  <c r="Q23" i="25"/>
  <c r="B23" i="25"/>
  <c r="R22" i="25"/>
  <c r="Q22" i="25"/>
  <c r="B22" i="25"/>
  <c r="R21" i="25"/>
  <c r="Q21" i="25"/>
  <c r="B21" i="25"/>
  <c r="R20" i="25"/>
  <c r="Q20" i="25"/>
  <c r="B20" i="25"/>
  <c r="R19" i="25"/>
  <c r="Q19" i="25"/>
  <c r="B19" i="25"/>
  <c r="R18" i="25"/>
  <c r="Q18" i="25"/>
  <c r="B18" i="25"/>
  <c r="R17" i="25"/>
  <c r="Q17" i="25"/>
  <c r="B17" i="25"/>
  <c r="R16" i="25"/>
  <c r="Q16" i="25"/>
  <c r="B16" i="25"/>
  <c r="R15" i="25"/>
  <c r="Q15" i="25"/>
  <c r="B15" i="25"/>
  <c r="R14" i="25"/>
  <c r="Q14" i="25"/>
  <c r="B14" i="25"/>
  <c r="R13" i="25"/>
  <c r="Q13" i="25"/>
  <c r="B13" i="25"/>
  <c r="R12" i="25"/>
  <c r="Q12" i="25"/>
  <c r="B12" i="25"/>
  <c r="R11" i="25"/>
  <c r="Q11" i="25"/>
  <c r="B11" i="25"/>
  <c r="R10" i="25"/>
  <c r="Q10" i="25"/>
  <c r="B10" i="25"/>
  <c r="R9" i="25"/>
  <c r="Q9" i="25"/>
  <c r="B9" i="25"/>
  <c r="I60" i="24"/>
  <c r="R48" i="24"/>
  <c r="Q48" i="24"/>
  <c r="H48" i="24"/>
  <c r="I48" i="24" s="1"/>
  <c r="B48" i="24"/>
  <c r="R47" i="24"/>
  <c r="Q47" i="24"/>
  <c r="H47" i="24"/>
  <c r="I47" i="24" s="1"/>
  <c r="B47" i="24"/>
  <c r="R46" i="24"/>
  <c r="Q46" i="24"/>
  <c r="I46" i="24"/>
  <c r="H46" i="24"/>
  <c r="R45" i="24"/>
  <c r="Q45" i="24"/>
  <c r="B45" i="24"/>
  <c r="R44" i="24"/>
  <c r="Q44" i="24"/>
  <c r="B44" i="24"/>
  <c r="R43" i="24"/>
  <c r="Q43" i="24"/>
  <c r="B43" i="24"/>
  <c r="R42" i="24"/>
  <c r="Q42" i="24"/>
  <c r="B42" i="24"/>
  <c r="R41" i="24"/>
  <c r="Q41" i="24"/>
  <c r="B41" i="24"/>
  <c r="R40" i="24"/>
  <c r="Q40" i="24"/>
  <c r="B40" i="24"/>
  <c r="R39" i="24"/>
  <c r="Q39" i="24"/>
  <c r="B39" i="24"/>
  <c r="R38" i="24"/>
  <c r="Q38" i="24"/>
  <c r="B38" i="24"/>
  <c r="R37" i="24"/>
  <c r="Q37" i="24"/>
  <c r="B37" i="24"/>
  <c r="R36" i="24"/>
  <c r="Q36" i="24"/>
  <c r="B36" i="24"/>
  <c r="R35" i="24"/>
  <c r="Q35" i="24"/>
  <c r="B35" i="24"/>
  <c r="R34" i="24"/>
  <c r="Q34" i="24"/>
  <c r="B34" i="24"/>
  <c r="R33" i="24"/>
  <c r="Q33" i="24"/>
  <c r="B33" i="24"/>
  <c r="R32" i="24"/>
  <c r="Q32" i="24"/>
  <c r="B32" i="24"/>
  <c r="R31" i="24"/>
  <c r="Q31" i="24"/>
  <c r="B31" i="24"/>
  <c r="R30" i="24"/>
  <c r="Q30" i="24"/>
  <c r="B30" i="24"/>
  <c r="R29" i="24"/>
  <c r="Q29" i="24"/>
  <c r="B29" i="24"/>
  <c r="R28" i="24"/>
  <c r="Q28" i="24"/>
  <c r="B28" i="24"/>
  <c r="R27" i="24"/>
  <c r="Q27" i="24"/>
  <c r="B27" i="24"/>
  <c r="R26" i="24"/>
  <c r="Q26" i="24"/>
  <c r="B26" i="24"/>
  <c r="R25" i="24"/>
  <c r="Q25" i="24"/>
  <c r="B25" i="24"/>
  <c r="R24" i="24"/>
  <c r="Q24" i="24"/>
  <c r="B24" i="24"/>
  <c r="R23" i="24"/>
  <c r="Q23" i="24"/>
  <c r="B23" i="24"/>
  <c r="R22" i="24"/>
  <c r="Q22" i="24"/>
  <c r="B22" i="24"/>
  <c r="R21" i="24"/>
  <c r="Q21" i="24"/>
  <c r="B21" i="24"/>
  <c r="R20" i="24"/>
  <c r="Q20" i="24"/>
  <c r="B20" i="24"/>
  <c r="R19" i="24"/>
  <c r="Q19" i="24"/>
  <c r="B19" i="24"/>
  <c r="R18" i="24"/>
  <c r="Q18" i="24"/>
  <c r="B18" i="24"/>
  <c r="R17" i="24"/>
  <c r="Q17" i="24"/>
  <c r="B17" i="24"/>
  <c r="R16" i="24"/>
  <c r="Q16" i="24"/>
  <c r="B16" i="24"/>
  <c r="R15" i="24"/>
  <c r="Q15" i="24"/>
  <c r="B15" i="24"/>
  <c r="R14" i="24"/>
  <c r="Q14" i="24"/>
  <c r="B14" i="24"/>
  <c r="R13" i="24"/>
  <c r="Q13" i="24"/>
  <c r="B13" i="24"/>
  <c r="R12" i="24"/>
  <c r="Q12" i="24"/>
  <c r="B12" i="24"/>
  <c r="R11" i="24"/>
  <c r="Q11" i="24"/>
  <c r="B11" i="24"/>
  <c r="R10" i="24"/>
  <c r="Q10" i="24"/>
  <c r="B10" i="24"/>
  <c r="R9" i="24"/>
  <c r="Q9" i="24"/>
  <c r="B9" i="24"/>
  <c r="I60" i="23"/>
  <c r="R48" i="23"/>
  <c r="Q48" i="23"/>
  <c r="H48" i="23"/>
  <c r="I48" i="23" s="1"/>
  <c r="B48" i="23"/>
  <c r="R47" i="23"/>
  <c r="Q47" i="23"/>
  <c r="B47" i="23"/>
  <c r="R46" i="23"/>
  <c r="Q46" i="23"/>
  <c r="R45" i="23"/>
  <c r="Q45" i="23"/>
  <c r="B45" i="23"/>
  <c r="R44" i="23"/>
  <c r="Q44" i="23"/>
  <c r="B44" i="23"/>
  <c r="R43" i="23"/>
  <c r="Q43" i="23"/>
  <c r="B43" i="23"/>
  <c r="R42" i="23"/>
  <c r="Q42" i="23"/>
  <c r="B42" i="23"/>
  <c r="R41" i="23"/>
  <c r="Q41" i="23"/>
  <c r="B41" i="23"/>
  <c r="R40" i="23"/>
  <c r="Q40" i="23"/>
  <c r="B40" i="23"/>
  <c r="R39" i="23"/>
  <c r="Q39" i="23"/>
  <c r="B39" i="23"/>
  <c r="R38" i="23"/>
  <c r="Q38" i="23"/>
  <c r="B38" i="23"/>
  <c r="R37" i="23"/>
  <c r="Q37" i="23"/>
  <c r="B37" i="23"/>
  <c r="R36" i="23"/>
  <c r="Q36" i="23"/>
  <c r="B36" i="23"/>
  <c r="R35" i="23"/>
  <c r="Q35" i="23"/>
  <c r="B35" i="23"/>
  <c r="R34" i="23"/>
  <c r="Q34" i="23"/>
  <c r="B34" i="23"/>
  <c r="R33" i="23"/>
  <c r="Q33" i="23"/>
  <c r="B33" i="23"/>
  <c r="R32" i="23"/>
  <c r="Q32" i="23"/>
  <c r="B32" i="23"/>
  <c r="R31" i="23"/>
  <c r="Q31" i="23"/>
  <c r="B31" i="23"/>
  <c r="R30" i="23"/>
  <c r="Q30" i="23"/>
  <c r="B30" i="23"/>
  <c r="R29" i="23"/>
  <c r="Q29" i="23"/>
  <c r="B29" i="23"/>
  <c r="R28" i="23"/>
  <c r="Q28" i="23"/>
  <c r="B28" i="23"/>
  <c r="R27" i="23"/>
  <c r="Q27" i="23"/>
  <c r="B27" i="23"/>
  <c r="R26" i="23"/>
  <c r="Q26" i="23"/>
  <c r="B26" i="23"/>
  <c r="R25" i="23"/>
  <c r="Q25" i="23"/>
  <c r="B25" i="23"/>
  <c r="R24" i="23"/>
  <c r="Q24" i="23"/>
  <c r="B24" i="23"/>
  <c r="R23" i="23"/>
  <c r="Q23" i="23"/>
  <c r="B23" i="23"/>
  <c r="R22" i="23"/>
  <c r="Q22" i="23"/>
  <c r="B22" i="23"/>
  <c r="R21" i="23"/>
  <c r="Q21" i="23"/>
  <c r="B21" i="23"/>
  <c r="R20" i="23"/>
  <c r="Q20" i="23"/>
  <c r="B20" i="23"/>
  <c r="R19" i="23"/>
  <c r="Q19" i="23"/>
  <c r="B19" i="23"/>
  <c r="R18" i="23"/>
  <c r="Q18" i="23"/>
  <c r="B18" i="23"/>
  <c r="R17" i="23"/>
  <c r="Q17" i="23"/>
  <c r="B17" i="23"/>
  <c r="R16" i="23"/>
  <c r="Q16" i="23"/>
  <c r="B16" i="23"/>
  <c r="R15" i="23"/>
  <c r="Q15" i="23"/>
  <c r="B15" i="23"/>
  <c r="R14" i="23"/>
  <c r="Q14" i="23"/>
  <c r="B14" i="23"/>
  <c r="R13" i="23"/>
  <c r="Q13" i="23"/>
  <c r="B13" i="23"/>
  <c r="R12" i="23"/>
  <c r="Q12" i="23"/>
  <c r="B12" i="23"/>
  <c r="R11" i="23"/>
  <c r="Q11" i="23"/>
  <c r="B11" i="23"/>
  <c r="R10" i="23"/>
  <c r="Q10" i="23"/>
  <c r="B10" i="23"/>
  <c r="R9" i="23"/>
  <c r="Q9" i="23"/>
  <c r="B9" i="23"/>
  <c r="I60" i="22"/>
  <c r="R48" i="22"/>
  <c r="Q48" i="22"/>
  <c r="H48" i="22"/>
  <c r="I48" i="22" s="1"/>
  <c r="B48" i="22"/>
  <c r="R47" i="22"/>
  <c r="Q47" i="22"/>
  <c r="H47" i="22"/>
  <c r="I47" i="22" s="1"/>
  <c r="B47" i="22"/>
  <c r="R46" i="22"/>
  <c r="Q46" i="22"/>
  <c r="I46" i="22"/>
  <c r="H46" i="22"/>
  <c r="R45" i="22"/>
  <c r="Q45" i="22"/>
  <c r="B45" i="22"/>
  <c r="R44" i="22"/>
  <c r="Q44" i="22"/>
  <c r="B44" i="22"/>
  <c r="R43" i="22"/>
  <c r="Q43" i="22"/>
  <c r="B43" i="22"/>
  <c r="R42" i="22"/>
  <c r="Q42" i="22"/>
  <c r="B42" i="22"/>
  <c r="R41" i="22"/>
  <c r="Q41" i="22"/>
  <c r="B41" i="22"/>
  <c r="R40" i="22"/>
  <c r="Q40" i="22"/>
  <c r="B40" i="22"/>
  <c r="R39" i="22"/>
  <c r="Q39" i="22"/>
  <c r="B39" i="22"/>
  <c r="R38" i="22"/>
  <c r="Q38" i="22"/>
  <c r="B38" i="22"/>
  <c r="R37" i="22"/>
  <c r="Q37" i="22"/>
  <c r="B37" i="22"/>
  <c r="R36" i="22"/>
  <c r="Q36" i="22"/>
  <c r="B36" i="22"/>
  <c r="R35" i="22"/>
  <c r="Q35" i="22"/>
  <c r="B35" i="22"/>
  <c r="R34" i="22"/>
  <c r="Q34" i="22"/>
  <c r="B34" i="22"/>
  <c r="R33" i="22"/>
  <c r="Q33" i="22"/>
  <c r="B33" i="22"/>
  <c r="R32" i="22"/>
  <c r="Q32" i="22"/>
  <c r="B32" i="22"/>
  <c r="R31" i="22"/>
  <c r="Q31" i="22"/>
  <c r="B31" i="22"/>
  <c r="R30" i="22"/>
  <c r="Q30" i="22"/>
  <c r="B30" i="22"/>
  <c r="R29" i="22"/>
  <c r="Q29" i="22"/>
  <c r="B29" i="22"/>
  <c r="R28" i="22"/>
  <c r="Q28" i="22"/>
  <c r="B28" i="22"/>
  <c r="R27" i="22"/>
  <c r="Q27" i="22"/>
  <c r="B27" i="22"/>
  <c r="R26" i="22"/>
  <c r="Q26" i="22"/>
  <c r="B26" i="22"/>
  <c r="R25" i="22"/>
  <c r="Q25" i="22"/>
  <c r="B25" i="22"/>
  <c r="R24" i="22"/>
  <c r="Q24" i="22"/>
  <c r="B24" i="22"/>
  <c r="R23" i="22"/>
  <c r="Q23" i="22"/>
  <c r="B23" i="22"/>
  <c r="R22" i="22"/>
  <c r="Q22" i="22"/>
  <c r="B22" i="22"/>
  <c r="R21" i="22"/>
  <c r="Q21" i="22"/>
  <c r="B21" i="22"/>
  <c r="R20" i="22"/>
  <c r="Q20" i="22"/>
  <c r="B20" i="22"/>
  <c r="R19" i="22"/>
  <c r="Q19" i="22"/>
  <c r="B19" i="22"/>
  <c r="R18" i="22"/>
  <c r="Q18" i="22"/>
  <c r="B18" i="22"/>
  <c r="R17" i="22"/>
  <c r="Q17" i="22"/>
  <c r="B17" i="22"/>
  <c r="R16" i="22"/>
  <c r="Q16" i="22"/>
  <c r="B16" i="22"/>
  <c r="R15" i="22"/>
  <c r="Q15" i="22"/>
  <c r="B15" i="22"/>
  <c r="R14" i="22"/>
  <c r="Q14" i="22"/>
  <c r="B14" i="22"/>
  <c r="R13" i="22"/>
  <c r="Q13" i="22"/>
  <c r="B13" i="22"/>
  <c r="R12" i="22"/>
  <c r="Q12" i="22"/>
  <c r="B12" i="22"/>
  <c r="R11" i="22"/>
  <c r="Q11" i="22"/>
  <c r="B11" i="22"/>
  <c r="R10" i="22"/>
  <c r="Q10" i="22"/>
  <c r="B10" i="22"/>
  <c r="R9" i="22"/>
  <c r="Q9" i="22"/>
  <c r="B9" i="22"/>
  <c r="I60" i="21"/>
  <c r="R48" i="21"/>
  <c r="Q48" i="21"/>
  <c r="H48" i="21"/>
  <c r="I48" i="21" s="1"/>
  <c r="B48" i="21"/>
  <c r="R47" i="21"/>
  <c r="Q47" i="21"/>
  <c r="H47" i="21"/>
  <c r="I47" i="21" s="1"/>
  <c r="B47" i="21"/>
  <c r="R46" i="21"/>
  <c r="Q46" i="21"/>
  <c r="I46" i="21"/>
  <c r="H46" i="21"/>
  <c r="R45" i="21"/>
  <c r="Q45" i="21"/>
  <c r="B45" i="21"/>
  <c r="R44" i="21"/>
  <c r="Q44" i="21"/>
  <c r="B44" i="21"/>
  <c r="R43" i="21"/>
  <c r="Q43" i="21"/>
  <c r="B43" i="21"/>
  <c r="R42" i="21"/>
  <c r="Q42" i="21"/>
  <c r="B42" i="21"/>
  <c r="R41" i="21"/>
  <c r="Q41" i="21"/>
  <c r="B41" i="21"/>
  <c r="R40" i="21"/>
  <c r="Q40" i="21"/>
  <c r="B40" i="21"/>
  <c r="R39" i="21"/>
  <c r="Q39" i="21"/>
  <c r="B39" i="21"/>
  <c r="R38" i="21"/>
  <c r="Q38" i="21"/>
  <c r="B38" i="21"/>
  <c r="R37" i="21"/>
  <c r="Q37" i="21"/>
  <c r="B37" i="21"/>
  <c r="R36" i="21"/>
  <c r="Q36" i="21"/>
  <c r="B36" i="21"/>
  <c r="R35" i="21"/>
  <c r="Q35" i="21"/>
  <c r="B35" i="21"/>
  <c r="R34" i="21"/>
  <c r="Q34" i="21"/>
  <c r="B34" i="21"/>
  <c r="R33" i="21"/>
  <c r="Q33" i="21"/>
  <c r="B33" i="21"/>
  <c r="R32" i="21"/>
  <c r="Q32" i="21"/>
  <c r="B32" i="21"/>
  <c r="R31" i="21"/>
  <c r="Q31" i="21"/>
  <c r="B31" i="21"/>
  <c r="R30" i="21"/>
  <c r="Q30" i="21"/>
  <c r="B30" i="21"/>
  <c r="R29" i="21"/>
  <c r="Q29" i="21"/>
  <c r="B29" i="21"/>
  <c r="R28" i="21"/>
  <c r="Q28" i="21"/>
  <c r="B28" i="21"/>
  <c r="R27" i="21"/>
  <c r="Q27" i="21"/>
  <c r="B27" i="21"/>
  <c r="R26" i="21"/>
  <c r="Q26" i="21"/>
  <c r="B26" i="21"/>
  <c r="R25" i="21"/>
  <c r="Q25" i="21"/>
  <c r="B25" i="21"/>
  <c r="R24" i="21"/>
  <c r="Q24" i="21"/>
  <c r="B24" i="21"/>
  <c r="R23" i="21"/>
  <c r="Q23" i="21"/>
  <c r="B23" i="21"/>
  <c r="R22" i="21"/>
  <c r="Q22" i="21"/>
  <c r="B22" i="21"/>
  <c r="R21" i="21"/>
  <c r="Q21" i="21"/>
  <c r="B21" i="21"/>
  <c r="R20" i="21"/>
  <c r="Q20" i="21"/>
  <c r="B20" i="21"/>
  <c r="R19" i="21"/>
  <c r="Q19" i="21"/>
  <c r="B19" i="21"/>
  <c r="R18" i="21"/>
  <c r="Q18" i="21"/>
  <c r="B18" i="21"/>
  <c r="R17" i="21"/>
  <c r="Q17" i="21"/>
  <c r="B17" i="21"/>
  <c r="R16" i="21"/>
  <c r="Q16" i="21"/>
  <c r="B16" i="21"/>
  <c r="R15" i="21"/>
  <c r="Q15" i="21"/>
  <c r="B15" i="21"/>
  <c r="R14" i="21"/>
  <c r="Q14" i="21"/>
  <c r="B14" i="21"/>
  <c r="R13" i="21"/>
  <c r="Q13" i="21"/>
  <c r="B13" i="21"/>
  <c r="R12" i="21"/>
  <c r="Q12" i="21"/>
  <c r="B12" i="21"/>
  <c r="R11" i="21"/>
  <c r="Q11" i="21"/>
  <c r="B11" i="21"/>
  <c r="R10" i="21"/>
  <c r="Q10" i="21"/>
  <c r="B10" i="21"/>
  <c r="R9" i="21"/>
  <c r="Q9" i="21"/>
  <c r="B9" i="21"/>
  <c r="I60" i="20"/>
  <c r="R48" i="20"/>
  <c r="Q48" i="20"/>
  <c r="H48" i="20"/>
  <c r="I48" i="20" s="1"/>
  <c r="B48" i="20"/>
  <c r="R47" i="20"/>
  <c r="Q47" i="20"/>
  <c r="H47" i="20"/>
  <c r="I47" i="20" s="1"/>
  <c r="B47" i="20"/>
  <c r="R46" i="20"/>
  <c r="Q46" i="20"/>
  <c r="I46" i="20"/>
  <c r="H46" i="20"/>
  <c r="R45" i="20"/>
  <c r="Q45" i="20"/>
  <c r="B45" i="20"/>
  <c r="R44" i="20"/>
  <c r="Q44" i="20"/>
  <c r="B44" i="20"/>
  <c r="R43" i="20"/>
  <c r="Q43" i="20"/>
  <c r="B43" i="20"/>
  <c r="R42" i="20"/>
  <c r="Q42" i="20"/>
  <c r="B42" i="20"/>
  <c r="R41" i="20"/>
  <c r="Q41" i="20"/>
  <c r="B41" i="20"/>
  <c r="R40" i="20"/>
  <c r="Q40" i="20"/>
  <c r="B40" i="20"/>
  <c r="R39" i="20"/>
  <c r="Q39" i="20"/>
  <c r="B39" i="20"/>
  <c r="R38" i="20"/>
  <c r="Q38" i="20"/>
  <c r="B38" i="20"/>
  <c r="R37" i="20"/>
  <c r="Q37" i="20"/>
  <c r="B37" i="20"/>
  <c r="R36" i="20"/>
  <c r="Q36" i="20"/>
  <c r="B36" i="20"/>
  <c r="R35" i="20"/>
  <c r="Q35" i="20"/>
  <c r="B35" i="20"/>
  <c r="R34" i="20"/>
  <c r="Q34" i="20"/>
  <c r="B34" i="20"/>
  <c r="R33" i="20"/>
  <c r="Q33" i="20"/>
  <c r="B33" i="20"/>
  <c r="R32" i="20"/>
  <c r="Q32" i="20"/>
  <c r="B32" i="20"/>
  <c r="R31" i="20"/>
  <c r="Q31" i="20"/>
  <c r="B31" i="20"/>
  <c r="R30" i="20"/>
  <c r="Q30" i="20"/>
  <c r="B30" i="20"/>
  <c r="R29" i="20"/>
  <c r="Q29" i="20"/>
  <c r="B29" i="20"/>
  <c r="R28" i="20"/>
  <c r="Q28" i="20"/>
  <c r="B28" i="20"/>
  <c r="R27" i="20"/>
  <c r="Q27" i="20"/>
  <c r="B27" i="20"/>
  <c r="R26" i="20"/>
  <c r="Q26" i="20"/>
  <c r="B26" i="20"/>
  <c r="R25" i="20"/>
  <c r="Q25" i="20"/>
  <c r="B25" i="20"/>
  <c r="R24" i="20"/>
  <c r="Q24" i="20"/>
  <c r="B24" i="20"/>
  <c r="R23" i="20"/>
  <c r="Q23" i="20"/>
  <c r="B23" i="20"/>
  <c r="R22" i="20"/>
  <c r="Q22" i="20"/>
  <c r="B22" i="20"/>
  <c r="R21" i="20"/>
  <c r="Q21" i="20"/>
  <c r="B21" i="20"/>
  <c r="R20" i="20"/>
  <c r="Q20" i="20"/>
  <c r="B20" i="20"/>
  <c r="R19" i="20"/>
  <c r="Q19" i="20"/>
  <c r="B19" i="20"/>
  <c r="R18" i="20"/>
  <c r="Q18" i="20"/>
  <c r="B18" i="20"/>
  <c r="R17" i="20"/>
  <c r="Q17" i="20"/>
  <c r="B17" i="20"/>
  <c r="R16" i="20"/>
  <c r="Q16" i="20"/>
  <c r="B16" i="20"/>
  <c r="R15" i="20"/>
  <c r="Q15" i="20"/>
  <c r="B15" i="20"/>
  <c r="R14" i="20"/>
  <c r="Q14" i="20"/>
  <c r="B14" i="20"/>
  <c r="R13" i="20"/>
  <c r="Q13" i="20"/>
  <c r="B13" i="20"/>
  <c r="R12" i="20"/>
  <c r="Q12" i="20"/>
  <c r="B12" i="20"/>
  <c r="R11" i="20"/>
  <c r="Q11" i="20"/>
  <c r="B11" i="20"/>
  <c r="R10" i="20"/>
  <c r="Q10" i="20"/>
  <c r="B10" i="20"/>
  <c r="R9" i="20"/>
  <c r="Q9" i="20"/>
  <c r="B9" i="20"/>
  <c r="I60" i="19"/>
  <c r="R48" i="19"/>
  <c r="Q48" i="19"/>
  <c r="R47" i="19"/>
  <c r="Q47" i="19"/>
  <c r="R46" i="19"/>
  <c r="Q46" i="19"/>
  <c r="R45" i="19"/>
  <c r="Q45" i="19"/>
  <c r="B45" i="19"/>
  <c r="R44" i="19"/>
  <c r="Q44" i="19"/>
  <c r="B44" i="19"/>
  <c r="R43" i="19"/>
  <c r="Q43" i="19"/>
  <c r="B43" i="19"/>
  <c r="R42" i="19"/>
  <c r="Q42" i="19"/>
  <c r="B42" i="19"/>
  <c r="R41" i="19"/>
  <c r="Q41" i="19"/>
  <c r="B41" i="19"/>
  <c r="R40" i="19"/>
  <c r="Q40" i="19"/>
  <c r="B40" i="19"/>
  <c r="R39" i="19"/>
  <c r="Q39" i="19"/>
  <c r="B39" i="19"/>
  <c r="R38" i="19"/>
  <c r="Q38" i="19"/>
  <c r="B38" i="19"/>
  <c r="R37" i="19"/>
  <c r="Q37" i="19"/>
  <c r="B37" i="19"/>
  <c r="R36" i="19"/>
  <c r="Q36" i="19"/>
  <c r="B36" i="19"/>
  <c r="R35" i="19"/>
  <c r="Q35" i="19"/>
  <c r="B35" i="19"/>
  <c r="R34" i="19"/>
  <c r="Q34" i="19"/>
  <c r="B34" i="19"/>
  <c r="R33" i="19"/>
  <c r="Q33" i="19"/>
  <c r="B33" i="19"/>
  <c r="R32" i="19"/>
  <c r="Q32" i="19"/>
  <c r="B32" i="19"/>
  <c r="R31" i="19"/>
  <c r="Q31" i="19"/>
  <c r="B31" i="19"/>
  <c r="R30" i="19"/>
  <c r="Q30" i="19"/>
  <c r="B30" i="19"/>
  <c r="R29" i="19"/>
  <c r="Q29" i="19"/>
  <c r="B29" i="19"/>
  <c r="R28" i="19"/>
  <c r="Q28" i="19"/>
  <c r="B28" i="19"/>
  <c r="R27" i="19"/>
  <c r="Q27" i="19"/>
  <c r="B27" i="19"/>
  <c r="R26" i="19"/>
  <c r="Q26" i="19"/>
  <c r="B26" i="19"/>
  <c r="R25" i="19"/>
  <c r="Q25" i="19"/>
  <c r="B25" i="19"/>
  <c r="R24" i="19"/>
  <c r="Q24" i="19"/>
  <c r="B24" i="19"/>
  <c r="R23" i="19"/>
  <c r="Q23" i="19"/>
  <c r="B23" i="19"/>
  <c r="R22" i="19"/>
  <c r="Q22" i="19"/>
  <c r="B22" i="19"/>
  <c r="R21" i="19"/>
  <c r="Q21" i="19"/>
  <c r="B21" i="19"/>
  <c r="R20" i="19"/>
  <c r="Q20" i="19"/>
  <c r="B20" i="19"/>
  <c r="R19" i="19"/>
  <c r="Q19" i="19"/>
  <c r="B19" i="19"/>
  <c r="R18" i="19"/>
  <c r="Q18" i="19"/>
  <c r="B18" i="19"/>
  <c r="R17" i="19"/>
  <c r="Q17" i="19"/>
  <c r="B17" i="19"/>
  <c r="R16" i="19"/>
  <c r="Q16" i="19"/>
  <c r="B16" i="19"/>
  <c r="R15" i="19"/>
  <c r="Q15" i="19"/>
  <c r="B15" i="19"/>
  <c r="R14" i="19"/>
  <c r="Q14" i="19"/>
  <c r="B14" i="19"/>
  <c r="R13" i="19"/>
  <c r="Q13" i="19"/>
  <c r="B13" i="19"/>
  <c r="R12" i="19"/>
  <c r="Q12" i="19"/>
  <c r="B12" i="19"/>
  <c r="R11" i="19"/>
  <c r="Q11" i="19"/>
  <c r="B11" i="19"/>
  <c r="R10" i="19"/>
  <c r="Q10" i="19"/>
  <c r="B10" i="19"/>
  <c r="R9" i="19"/>
  <c r="Q9" i="19"/>
  <c r="B9" i="19"/>
  <c r="R49" i="20" l="1"/>
  <c r="D58" i="20" s="1"/>
  <c r="R49" i="19"/>
  <c r="D58" i="19" s="1"/>
  <c r="R49" i="21"/>
  <c r="D58" i="21" s="1"/>
  <c r="R49" i="22"/>
  <c r="D58" i="22" s="1"/>
  <c r="Q49" i="26"/>
  <c r="R49" i="26"/>
  <c r="D58" i="26" s="1"/>
  <c r="Q49" i="25"/>
  <c r="R49" i="25"/>
  <c r="D58" i="25" s="1"/>
  <c r="Q49" i="24"/>
  <c r="R49" i="24"/>
  <c r="D58" i="24" s="1"/>
  <c r="Q49" i="23"/>
  <c r="R49" i="23"/>
  <c r="D58" i="23" s="1"/>
  <c r="Q49" i="22"/>
  <c r="Q50" i="22" s="1"/>
  <c r="J58" i="22" s="1"/>
  <c r="Q49" i="21"/>
  <c r="Q49" i="20"/>
  <c r="Q50" i="20" s="1"/>
  <c r="J58" i="20" s="1"/>
  <c r="Q49" i="19"/>
  <c r="Q50" i="19" s="1"/>
  <c r="J58" i="19" s="1"/>
  <c r="B49" i="13"/>
  <c r="Q50" i="21" l="1"/>
  <c r="J58" i="21" s="1"/>
  <c r="Q50" i="26"/>
  <c r="J58" i="26" s="1"/>
  <c r="Q50" i="25"/>
  <c r="J58" i="25" s="1"/>
  <c r="Q50" i="24"/>
  <c r="J58" i="24" s="1"/>
  <c r="Q50" i="23"/>
  <c r="J58" i="23" s="1"/>
  <c r="I60" i="18"/>
  <c r="R48" i="18"/>
  <c r="Q48" i="18"/>
  <c r="H48" i="18"/>
  <c r="I48" i="18" s="1"/>
  <c r="B48" i="18"/>
  <c r="R47" i="18"/>
  <c r="Q47" i="18"/>
  <c r="H47" i="18"/>
  <c r="I47" i="18" s="1"/>
  <c r="B47" i="18"/>
  <c r="R46" i="18"/>
  <c r="Q46" i="18"/>
  <c r="I46" i="18"/>
  <c r="H46" i="18"/>
  <c r="R45" i="18"/>
  <c r="Q45" i="18"/>
  <c r="B45" i="18"/>
  <c r="R44" i="18"/>
  <c r="Q44" i="18"/>
  <c r="B44" i="18"/>
  <c r="R43" i="18"/>
  <c r="Q43" i="18"/>
  <c r="B43" i="18"/>
  <c r="R42" i="18"/>
  <c r="Q42" i="18"/>
  <c r="B42" i="18"/>
  <c r="R41" i="18"/>
  <c r="Q41" i="18"/>
  <c r="B41" i="18"/>
  <c r="R40" i="18"/>
  <c r="Q40" i="18"/>
  <c r="B40" i="18"/>
  <c r="R39" i="18"/>
  <c r="Q39" i="18"/>
  <c r="B39" i="18"/>
  <c r="R38" i="18"/>
  <c r="Q38" i="18"/>
  <c r="B38" i="18"/>
  <c r="R37" i="18"/>
  <c r="Q37" i="18"/>
  <c r="B37" i="18"/>
  <c r="R36" i="18"/>
  <c r="Q36" i="18"/>
  <c r="B36" i="18"/>
  <c r="R35" i="18"/>
  <c r="Q35" i="18"/>
  <c r="B35" i="18"/>
  <c r="R34" i="18"/>
  <c r="Q34" i="18"/>
  <c r="B34" i="18"/>
  <c r="R33" i="18"/>
  <c r="Q33" i="18"/>
  <c r="B33" i="18"/>
  <c r="R32" i="18"/>
  <c r="Q32" i="18"/>
  <c r="B32" i="18"/>
  <c r="R31" i="18"/>
  <c r="Q31" i="18"/>
  <c r="B31" i="18"/>
  <c r="R30" i="18"/>
  <c r="Q30" i="18"/>
  <c r="B30" i="18"/>
  <c r="R29" i="18"/>
  <c r="Q29" i="18"/>
  <c r="B29" i="18"/>
  <c r="R28" i="18"/>
  <c r="Q28" i="18"/>
  <c r="B28" i="18"/>
  <c r="R27" i="18"/>
  <c r="Q27" i="18"/>
  <c r="B27" i="18"/>
  <c r="R26" i="18"/>
  <c r="Q26" i="18"/>
  <c r="B26" i="18"/>
  <c r="R25" i="18"/>
  <c r="Q25" i="18"/>
  <c r="B25" i="18"/>
  <c r="R24" i="18"/>
  <c r="Q24" i="18"/>
  <c r="B24" i="18"/>
  <c r="R23" i="18"/>
  <c r="Q23" i="18"/>
  <c r="B23" i="18"/>
  <c r="R22" i="18"/>
  <c r="Q22" i="18"/>
  <c r="B22" i="18"/>
  <c r="R21" i="18"/>
  <c r="Q21" i="18"/>
  <c r="B21" i="18"/>
  <c r="R20" i="18"/>
  <c r="Q20" i="18"/>
  <c r="B20" i="18"/>
  <c r="R19" i="18"/>
  <c r="Q19" i="18"/>
  <c r="B19" i="18"/>
  <c r="R18" i="18"/>
  <c r="Q18" i="18"/>
  <c r="B18" i="18"/>
  <c r="R17" i="18"/>
  <c r="Q17" i="18"/>
  <c r="B17" i="18"/>
  <c r="R16" i="18"/>
  <c r="Q16" i="18"/>
  <c r="B16" i="18"/>
  <c r="R15" i="18"/>
  <c r="Q15" i="18"/>
  <c r="B15" i="18"/>
  <c r="R14" i="18"/>
  <c r="Q14" i="18"/>
  <c r="B14" i="18"/>
  <c r="R13" i="18"/>
  <c r="Q13" i="18"/>
  <c r="B13" i="18"/>
  <c r="R12" i="18"/>
  <c r="Q12" i="18"/>
  <c r="B12" i="18"/>
  <c r="R11" i="18"/>
  <c r="Q11" i="18"/>
  <c r="B11" i="18"/>
  <c r="R10" i="18"/>
  <c r="Q10" i="18"/>
  <c r="B10" i="18"/>
  <c r="R9" i="18"/>
  <c r="Q9" i="18"/>
  <c r="B9" i="18"/>
  <c r="I60" i="17"/>
  <c r="R48" i="17"/>
  <c r="Q48" i="17"/>
  <c r="H48" i="17"/>
  <c r="I48" i="17" s="1"/>
  <c r="B48" i="17"/>
  <c r="R47" i="17"/>
  <c r="Q47" i="17"/>
  <c r="H47" i="17"/>
  <c r="I47" i="17" s="1"/>
  <c r="B47" i="17"/>
  <c r="R46" i="17"/>
  <c r="Q46" i="17"/>
  <c r="I46" i="17"/>
  <c r="H46" i="17"/>
  <c r="B46" i="17"/>
  <c r="R45" i="17"/>
  <c r="Q45" i="17"/>
  <c r="H45" i="17"/>
  <c r="I45" i="17" s="1"/>
  <c r="B45" i="17"/>
  <c r="R44" i="17"/>
  <c r="Q44" i="17"/>
  <c r="H44" i="17"/>
  <c r="I44" i="17" s="1"/>
  <c r="B44" i="17"/>
  <c r="R43" i="17"/>
  <c r="Q43" i="17"/>
  <c r="B43" i="17"/>
  <c r="R42" i="17"/>
  <c r="Q42" i="17"/>
  <c r="B42" i="17"/>
  <c r="R41" i="17"/>
  <c r="Q41" i="17"/>
  <c r="B41" i="17"/>
  <c r="R40" i="17"/>
  <c r="Q40" i="17"/>
  <c r="B40" i="17"/>
  <c r="R39" i="17"/>
  <c r="Q39" i="17"/>
  <c r="B39" i="17"/>
  <c r="R38" i="17"/>
  <c r="Q38" i="17"/>
  <c r="B38" i="17"/>
  <c r="R37" i="17"/>
  <c r="Q37" i="17"/>
  <c r="B37" i="17"/>
  <c r="R36" i="17"/>
  <c r="Q36" i="17"/>
  <c r="B36" i="17"/>
  <c r="R35" i="17"/>
  <c r="Q35" i="17"/>
  <c r="B35" i="17"/>
  <c r="R34" i="17"/>
  <c r="Q34" i="17"/>
  <c r="B34" i="17"/>
  <c r="R33" i="17"/>
  <c r="Q33" i="17"/>
  <c r="B33" i="17"/>
  <c r="R32" i="17"/>
  <c r="Q32" i="17"/>
  <c r="B32" i="17"/>
  <c r="R31" i="17"/>
  <c r="Q31" i="17"/>
  <c r="B31" i="17"/>
  <c r="R30" i="17"/>
  <c r="Q30" i="17"/>
  <c r="B30" i="17"/>
  <c r="R29" i="17"/>
  <c r="Q29" i="17"/>
  <c r="B29" i="17"/>
  <c r="R28" i="17"/>
  <c r="Q28" i="17"/>
  <c r="B28" i="17"/>
  <c r="R27" i="17"/>
  <c r="Q27" i="17"/>
  <c r="B27" i="17"/>
  <c r="R26" i="17"/>
  <c r="Q26" i="17"/>
  <c r="B26" i="17"/>
  <c r="R25" i="17"/>
  <c r="Q25" i="17"/>
  <c r="B25" i="17"/>
  <c r="R24" i="17"/>
  <c r="Q24" i="17"/>
  <c r="B24" i="17"/>
  <c r="R23" i="17"/>
  <c r="Q23" i="17"/>
  <c r="B23" i="17"/>
  <c r="R22" i="17"/>
  <c r="Q22" i="17"/>
  <c r="B22" i="17"/>
  <c r="R21" i="17"/>
  <c r="Q21" i="17"/>
  <c r="B21" i="17"/>
  <c r="R20" i="17"/>
  <c r="Q20" i="17"/>
  <c r="B20" i="17"/>
  <c r="R19" i="17"/>
  <c r="Q19" i="17"/>
  <c r="B19" i="17"/>
  <c r="R18" i="17"/>
  <c r="Q18" i="17"/>
  <c r="B18" i="17"/>
  <c r="R17" i="17"/>
  <c r="Q17" i="17"/>
  <c r="B17" i="17"/>
  <c r="R16" i="17"/>
  <c r="Q16" i="17"/>
  <c r="B16" i="17"/>
  <c r="R15" i="17"/>
  <c r="Q15" i="17"/>
  <c r="B15" i="17"/>
  <c r="R14" i="17"/>
  <c r="Q14" i="17"/>
  <c r="B14" i="17"/>
  <c r="R13" i="17"/>
  <c r="Q13" i="17"/>
  <c r="B13" i="17"/>
  <c r="R12" i="17"/>
  <c r="Q12" i="17"/>
  <c r="B12" i="17"/>
  <c r="R11" i="17"/>
  <c r="Q11" i="17"/>
  <c r="B11" i="17"/>
  <c r="R10" i="17"/>
  <c r="Q10" i="17"/>
  <c r="Q49" i="17" s="1"/>
  <c r="B10" i="17"/>
  <c r="R9" i="17"/>
  <c r="Q9" i="17"/>
  <c r="B9" i="17"/>
  <c r="Q49" i="18" l="1"/>
  <c r="R49" i="18"/>
  <c r="D58" i="18" s="1"/>
  <c r="R49" i="17"/>
  <c r="D58" i="17" s="1"/>
  <c r="I60" i="15"/>
  <c r="R48" i="15"/>
  <c r="Q48" i="15"/>
  <c r="H48" i="15"/>
  <c r="I48" i="15" s="1"/>
  <c r="B48" i="15"/>
  <c r="R47" i="15"/>
  <c r="Q47" i="15"/>
  <c r="I47" i="15"/>
  <c r="H47" i="15"/>
  <c r="R46" i="15"/>
  <c r="Q46" i="15"/>
  <c r="B46" i="15"/>
  <c r="R45" i="15"/>
  <c r="Q45" i="15"/>
  <c r="B45" i="15"/>
  <c r="R44" i="15"/>
  <c r="Q44" i="15"/>
  <c r="B44" i="15"/>
  <c r="R43" i="15"/>
  <c r="Q43" i="15"/>
  <c r="B43" i="15"/>
  <c r="R42" i="15"/>
  <c r="Q42" i="15"/>
  <c r="B42" i="15"/>
  <c r="R41" i="15"/>
  <c r="Q41" i="15"/>
  <c r="B41" i="15"/>
  <c r="R40" i="15"/>
  <c r="Q40" i="15"/>
  <c r="B40" i="15"/>
  <c r="R39" i="15"/>
  <c r="Q39" i="15"/>
  <c r="B39" i="15"/>
  <c r="R38" i="15"/>
  <c r="Q38" i="15"/>
  <c r="B38" i="15"/>
  <c r="R37" i="15"/>
  <c r="Q37" i="15"/>
  <c r="B37" i="15"/>
  <c r="R36" i="15"/>
  <c r="Q36" i="15"/>
  <c r="B36" i="15"/>
  <c r="R35" i="15"/>
  <c r="Q35" i="15"/>
  <c r="B35" i="15"/>
  <c r="R34" i="15"/>
  <c r="Q34" i="15"/>
  <c r="B34" i="15"/>
  <c r="R33" i="15"/>
  <c r="Q33" i="15"/>
  <c r="B33" i="15"/>
  <c r="R32" i="15"/>
  <c r="Q32" i="15"/>
  <c r="B32" i="15"/>
  <c r="R31" i="15"/>
  <c r="Q31" i="15"/>
  <c r="B31" i="15"/>
  <c r="R30" i="15"/>
  <c r="Q30" i="15"/>
  <c r="B30" i="15"/>
  <c r="R29" i="15"/>
  <c r="Q29" i="15"/>
  <c r="B29" i="15"/>
  <c r="R28" i="15"/>
  <c r="Q28" i="15"/>
  <c r="B28" i="15"/>
  <c r="R27" i="15"/>
  <c r="Q27" i="15"/>
  <c r="B27" i="15"/>
  <c r="R26" i="15"/>
  <c r="Q26" i="15"/>
  <c r="B26" i="15"/>
  <c r="R25" i="15"/>
  <c r="Q25" i="15"/>
  <c r="B25" i="15"/>
  <c r="R24" i="15"/>
  <c r="Q24" i="15"/>
  <c r="B24" i="15"/>
  <c r="R23" i="15"/>
  <c r="Q23" i="15"/>
  <c r="B23" i="15"/>
  <c r="R22" i="15"/>
  <c r="Q22" i="15"/>
  <c r="B22" i="15"/>
  <c r="R21" i="15"/>
  <c r="Q21" i="15"/>
  <c r="B21" i="15"/>
  <c r="R20" i="15"/>
  <c r="Q20" i="15"/>
  <c r="B20" i="15"/>
  <c r="R19" i="15"/>
  <c r="Q19" i="15"/>
  <c r="B19" i="15"/>
  <c r="R18" i="15"/>
  <c r="Q18" i="15"/>
  <c r="B18" i="15"/>
  <c r="R17" i="15"/>
  <c r="Q17" i="15"/>
  <c r="B17" i="15"/>
  <c r="R16" i="15"/>
  <c r="Q16" i="15"/>
  <c r="B16" i="15"/>
  <c r="R15" i="15"/>
  <c r="Q15" i="15"/>
  <c r="B15" i="15"/>
  <c r="R14" i="15"/>
  <c r="Q14" i="15"/>
  <c r="B14" i="15"/>
  <c r="R13" i="15"/>
  <c r="Q13" i="15"/>
  <c r="B13" i="15"/>
  <c r="R12" i="15"/>
  <c r="Q12" i="15"/>
  <c r="B12" i="15"/>
  <c r="R11" i="15"/>
  <c r="Q11" i="15"/>
  <c r="B11" i="15"/>
  <c r="R10" i="15"/>
  <c r="Q10" i="15"/>
  <c r="B10" i="15"/>
  <c r="R9" i="15"/>
  <c r="Q9" i="15"/>
  <c r="B9" i="15"/>
  <c r="I60" i="14"/>
  <c r="R48" i="14"/>
  <c r="Q48" i="14"/>
  <c r="H48" i="14"/>
  <c r="I48" i="14" s="1"/>
  <c r="B48" i="14"/>
  <c r="R47" i="14"/>
  <c r="Q47" i="14"/>
  <c r="H47" i="14"/>
  <c r="I47" i="14" s="1"/>
  <c r="B47" i="14"/>
  <c r="R46" i="14"/>
  <c r="Q46" i="14"/>
  <c r="I46" i="14"/>
  <c r="H46" i="14"/>
  <c r="B46" i="14"/>
  <c r="R45" i="14"/>
  <c r="Q45" i="14"/>
  <c r="H45" i="14"/>
  <c r="I45" i="14" s="1"/>
  <c r="B45" i="14"/>
  <c r="R44" i="14"/>
  <c r="Q44" i="14"/>
  <c r="H44" i="14"/>
  <c r="I44" i="14" s="1"/>
  <c r="B44" i="14"/>
  <c r="R43" i="14"/>
  <c r="Q43" i="14"/>
  <c r="H43" i="14"/>
  <c r="I43" i="14" s="1"/>
  <c r="B43" i="14"/>
  <c r="R42" i="14"/>
  <c r="Q42" i="14"/>
  <c r="I42" i="14"/>
  <c r="H42" i="14"/>
  <c r="B42" i="14"/>
  <c r="R41" i="14"/>
  <c r="Q41" i="14"/>
  <c r="B41" i="14"/>
  <c r="R40" i="14"/>
  <c r="Q40" i="14"/>
  <c r="B40" i="14"/>
  <c r="R39" i="14"/>
  <c r="Q39" i="14"/>
  <c r="B39" i="14"/>
  <c r="R38" i="14"/>
  <c r="Q38" i="14"/>
  <c r="B38" i="14"/>
  <c r="R37" i="14"/>
  <c r="Q37" i="14"/>
  <c r="B37" i="14"/>
  <c r="R36" i="14"/>
  <c r="Q36" i="14"/>
  <c r="B36" i="14"/>
  <c r="R35" i="14"/>
  <c r="Q35" i="14"/>
  <c r="B35" i="14"/>
  <c r="R34" i="14"/>
  <c r="Q34" i="14"/>
  <c r="B34" i="14"/>
  <c r="R33" i="14"/>
  <c r="Q33" i="14"/>
  <c r="B33" i="14"/>
  <c r="R32" i="14"/>
  <c r="Q32" i="14"/>
  <c r="B32" i="14"/>
  <c r="R31" i="14"/>
  <c r="Q31" i="14"/>
  <c r="B31" i="14"/>
  <c r="R30" i="14"/>
  <c r="Q30" i="14"/>
  <c r="B30" i="14"/>
  <c r="R29" i="14"/>
  <c r="Q29" i="14"/>
  <c r="B29" i="14"/>
  <c r="R28" i="14"/>
  <c r="Q28" i="14"/>
  <c r="B28" i="14"/>
  <c r="R27" i="14"/>
  <c r="Q27" i="14"/>
  <c r="B27" i="14"/>
  <c r="R26" i="14"/>
  <c r="Q26" i="14"/>
  <c r="B26" i="14"/>
  <c r="R25" i="14"/>
  <c r="Q25" i="14"/>
  <c r="B25" i="14"/>
  <c r="R24" i="14"/>
  <c r="Q24" i="14"/>
  <c r="B24" i="14"/>
  <c r="R23" i="14"/>
  <c r="Q23" i="14"/>
  <c r="B23" i="14"/>
  <c r="R22" i="14"/>
  <c r="Q22" i="14"/>
  <c r="B22" i="14"/>
  <c r="R21" i="14"/>
  <c r="Q21" i="14"/>
  <c r="B21" i="14"/>
  <c r="R20" i="14"/>
  <c r="Q20" i="14"/>
  <c r="B20" i="14"/>
  <c r="R19" i="14"/>
  <c r="Q19" i="14"/>
  <c r="B19" i="14"/>
  <c r="R18" i="14"/>
  <c r="Q18" i="14"/>
  <c r="B18" i="14"/>
  <c r="R17" i="14"/>
  <c r="Q17" i="14"/>
  <c r="B17" i="14"/>
  <c r="R16" i="14"/>
  <c r="Q16" i="14"/>
  <c r="B16" i="14"/>
  <c r="R15" i="14"/>
  <c r="Q15" i="14"/>
  <c r="B15" i="14"/>
  <c r="R14" i="14"/>
  <c r="Q14" i="14"/>
  <c r="B14" i="14"/>
  <c r="R13" i="14"/>
  <c r="Q13" i="14"/>
  <c r="B13" i="14"/>
  <c r="R12" i="14"/>
  <c r="Q12" i="14"/>
  <c r="B12" i="14"/>
  <c r="R11" i="14"/>
  <c r="Q11" i="14"/>
  <c r="B11" i="14"/>
  <c r="R10" i="14"/>
  <c r="Q10" i="14"/>
  <c r="Q49" i="14" s="1"/>
  <c r="B10" i="14"/>
  <c r="R9" i="14"/>
  <c r="Q9" i="14"/>
  <c r="B9" i="14"/>
  <c r="I60" i="13"/>
  <c r="R48" i="13"/>
  <c r="Q48" i="13"/>
  <c r="B48" i="13"/>
  <c r="R47" i="13"/>
  <c r="Q47" i="13"/>
  <c r="B47" i="13"/>
  <c r="R46" i="13"/>
  <c r="Q46" i="13"/>
  <c r="B46" i="13"/>
  <c r="R45" i="13"/>
  <c r="Q45" i="13"/>
  <c r="B45" i="13"/>
  <c r="R44" i="13"/>
  <c r="Q44" i="13"/>
  <c r="B44" i="13"/>
  <c r="R43" i="13"/>
  <c r="Q43" i="13"/>
  <c r="B43" i="13"/>
  <c r="R42" i="13"/>
  <c r="Q42" i="13"/>
  <c r="B42" i="13"/>
  <c r="R41" i="13"/>
  <c r="Q41" i="13"/>
  <c r="B41" i="13"/>
  <c r="R40" i="13"/>
  <c r="Q40" i="13"/>
  <c r="B40" i="13"/>
  <c r="R39" i="13"/>
  <c r="Q39" i="13"/>
  <c r="B39" i="13"/>
  <c r="R38" i="13"/>
  <c r="Q38" i="13"/>
  <c r="B38" i="13"/>
  <c r="R37" i="13"/>
  <c r="Q37" i="13"/>
  <c r="B37" i="13"/>
  <c r="R36" i="13"/>
  <c r="Q36" i="13"/>
  <c r="B36" i="13"/>
  <c r="R35" i="13"/>
  <c r="Q35" i="13"/>
  <c r="B35" i="13"/>
  <c r="R34" i="13"/>
  <c r="Q34" i="13"/>
  <c r="B34" i="13"/>
  <c r="R33" i="13"/>
  <c r="Q33" i="13"/>
  <c r="B33" i="13"/>
  <c r="R32" i="13"/>
  <c r="Q32" i="13"/>
  <c r="B32" i="13"/>
  <c r="R31" i="13"/>
  <c r="Q31" i="13"/>
  <c r="B31" i="13"/>
  <c r="R30" i="13"/>
  <c r="Q30" i="13"/>
  <c r="B30" i="13"/>
  <c r="R29" i="13"/>
  <c r="Q29" i="13"/>
  <c r="B29" i="13"/>
  <c r="R28" i="13"/>
  <c r="Q28" i="13"/>
  <c r="B28" i="13"/>
  <c r="R27" i="13"/>
  <c r="Q27" i="13"/>
  <c r="B27" i="13"/>
  <c r="R26" i="13"/>
  <c r="Q26" i="13"/>
  <c r="B26" i="13"/>
  <c r="R25" i="13"/>
  <c r="Q25" i="13"/>
  <c r="B25" i="13"/>
  <c r="R24" i="13"/>
  <c r="Q24" i="13"/>
  <c r="B24" i="13"/>
  <c r="R23" i="13"/>
  <c r="Q23" i="13"/>
  <c r="B23" i="13"/>
  <c r="R22" i="13"/>
  <c r="Q22" i="13"/>
  <c r="B22" i="13"/>
  <c r="R21" i="13"/>
  <c r="Q21" i="13"/>
  <c r="B21" i="13"/>
  <c r="R20" i="13"/>
  <c r="Q20" i="13"/>
  <c r="B20" i="13"/>
  <c r="R19" i="13"/>
  <c r="Q19" i="13"/>
  <c r="B19" i="13"/>
  <c r="R18" i="13"/>
  <c r="Q18" i="13"/>
  <c r="B18" i="13"/>
  <c r="R17" i="13"/>
  <c r="Q17" i="13"/>
  <c r="B17" i="13"/>
  <c r="R16" i="13"/>
  <c r="Q16" i="13"/>
  <c r="B16" i="13"/>
  <c r="R15" i="13"/>
  <c r="Q15" i="13"/>
  <c r="B15" i="13"/>
  <c r="R14" i="13"/>
  <c r="Q14" i="13"/>
  <c r="B14" i="13"/>
  <c r="R13" i="13"/>
  <c r="Q13" i="13"/>
  <c r="B13" i="13"/>
  <c r="R12" i="13"/>
  <c r="Q12" i="13"/>
  <c r="B12" i="13"/>
  <c r="R11" i="13"/>
  <c r="Q11" i="13"/>
  <c r="B11" i="13"/>
  <c r="R10" i="13"/>
  <c r="R49" i="13" s="1"/>
  <c r="D58" i="13" s="1"/>
  <c r="Q10" i="13"/>
  <c r="B10" i="13"/>
  <c r="R9" i="13"/>
  <c r="Q9" i="13"/>
  <c r="Q49" i="13" s="1"/>
  <c r="Q50" i="13" s="1"/>
  <c r="J58" i="13" s="1"/>
  <c r="B9" i="13"/>
  <c r="I60" i="12"/>
  <c r="R48" i="12"/>
  <c r="Q48" i="12"/>
  <c r="I48" i="12"/>
  <c r="H48" i="12"/>
  <c r="B48" i="12"/>
  <c r="R47" i="12"/>
  <c r="Q47" i="12"/>
  <c r="H47" i="12"/>
  <c r="I47" i="12" s="1"/>
  <c r="B47" i="12"/>
  <c r="R46" i="12"/>
  <c r="Q46" i="12"/>
  <c r="I46" i="12"/>
  <c r="H46" i="12"/>
  <c r="B46" i="12"/>
  <c r="R45" i="12"/>
  <c r="Q45" i="12"/>
  <c r="H45" i="12"/>
  <c r="I45" i="12" s="1"/>
  <c r="B45" i="12"/>
  <c r="R44" i="12"/>
  <c r="Q44" i="12"/>
  <c r="B44" i="12"/>
  <c r="R43" i="12"/>
  <c r="Q43" i="12"/>
  <c r="B43" i="12"/>
  <c r="R42" i="12"/>
  <c r="Q42" i="12"/>
  <c r="B42" i="12"/>
  <c r="R41" i="12"/>
  <c r="Q41" i="12"/>
  <c r="B41" i="12"/>
  <c r="R40" i="12"/>
  <c r="Q40" i="12"/>
  <c r="B40" i="12"/>
  <c r="R39" i="12"/>
  <c r="Q39" i="12"/>
  <c r="B39" i="12"/>
  <c r="R38" i="12"/>
  <c r="Q38" i="12"/>
  <c r="B38" i="12"/>
  <c r="R37" i="12"/>
  <c r="Q37" i="12"/>
  <c r="B37" i="12"/>
  <c r="R36" i="12"/>
  <c r="Q36" i="12"/>
  <c r="B36" i="12"/>
  <c r="R35" i="12"/>
  <c r="Q35" i="12"/>
  <c r="B35" i="12"/>
  <c r="R34" i="12"/>
  <c r="Q34" i="12"/>
  <c r="B34" i="12"/>
  <c r="R33" i="12"/>
  <c r="Q33" i="12"/>
  <c r="B33" i="12"/>
  <c r="R32" i="12"/>
  <c r="Q32" i="12"/>
  <c r="B32" i="12"/>
  <c r="R31" i="12"/>
  <c r="Q31" i="12"/>
  <c r="B31" i="12"/>
  <c r="R30" i="12"/>
  <c r="Q30" i="12"/>
  <c r="B30" i="12"/>
  <c r="R29" i="12"/>
  <c r="Q29" i="12"/>
  <c r="B29" i="12"/>
  <c r="R28" i="12"/>
  <c r="Q28" i="12"/>
  <c r="B28" i="12"/>
  <c r="R27" i="12"/>
  <c r="Q27" i="12"/>
  <c r="B27" i="12"/>
  <c r="R26" i="12"/>
  <c r="Q26" i="12"/>
  <c r="B26" i="12"/>
  <c r="R25" i="12"/>
  <c r="Q25" i="12"/>
  <c r="B25" i="12"/>
  <c r="R24" i="12"/>
  <c r="Q24" i="12"/>
  <c r="B24" i="12"/>
  <c r="R23" i="12"/>
  <c r="Q23" i="12"/>
  <c r="B23" i="12"/>
  <c r="R22" i="12"/>
  <c r="Q22" i="12"/>
  <c r="B22" i="12"/>
  <c r="R21" i="12"/>
  <c r="Q21" i="12"/>
  <c r="B21" i="12"/>
  <c r="R20" i="12"/>
  <c r="Q20" i="12"/>
  <c r="B20" i="12"/>
  <c r="R19" i="12"/>
  <c r="Q19" i="12"/>
  <c r="B19" i="12"/>
  <c r="R18" i="12"/>
  <c r="Q18" i="12"/>
  <c r="B18" i="12"/>
  <c r="R17" i="12"/>
  <c r="Q17" i="12"/>
  <c r="B17" i="12"/>
  <c r="R16" i="12"/>
  <c r="Q16" i="12"/>
  <c r="B16" i="12"/>
  <c r="R15" i="12"/>
  <c r="Q15" i="12"/>
  <c r="B15" i="12"/>
  <c r="R14" i="12"/>
  <c r="Q14" i="12"/>
  <c r="B14" i="12"/>
  <c r="R13" i="12"/>
  <c r="Q13" i="12"/>
  <c r="B13" i="12"/>
  <c r="R12" i="12"/>
  <c r="Q12" i="12"/>
  <c r="B12" i="12"/>
  <c r="R11" i="12"/>
  <c r="Q11" i="12"/>
  <c r="B11" i="12"/>
  <c r="R10" i="12"/>
  <c r="Q10" i="12"/>
  <c r="B10" i="12"/>
  <c r="R9" i="12"/>
  <c r="Q9" i="12"/>
  <c r="B9" i="12"/>
  <c r="I60" i="11"/>
  <c r="R48" i="11"/>
  <c r="Q48" i="11"/>
  <c r="H48" i="11"/>
  <c r="I48" i="11" s="1"/>
  <c r="B48" i="11"/>
  <c r="R47" i="11"/>
  <c r="Q47" i="11"/>
  <c r="H47" i="11"/>
  <c r="I47" i="11" s="1"/>
  <c r="B47" i="11"/>
  <c r="R46" i="11"/>
  <c r="Q46" i="11"/>
  <c r="I46" i="11"/>
  <c r="H46" i="11"/>
  <c r="B46" i="11"/>
  <c r="R45" i="11"/>
  <c r="Q45" i="11"/>
  <c r="H45" i="11"/>
  <c r="I45" i="11" s="1"/>
  <c r="B45" i="11"/>
  <c r="R44" i="11"/>
  <c r="Q44" i="11"/>
  <c r="H44" i="11"/>
  <c r="I44" i="11" s="1"/>
  <c r="B44" i="11"/>
  <c r="R43" i="11"/>
  <c r="Q43" i="11"/>
  <c r="H43" i="11"/>
  <c r="I43" i="11" s="1"/>
  <c r="B43" i="11"/>
  <c r="R42" i="11"/>
  <c r="Q42" i="11"/>
  <c r="I42" i="11"/>
  <c r="H42" i="11"/>
  <c r="B42" i="11"/>
  <c r="R41" i="11"/>
  <c r="Q41" i="11"/>
  <c r="H41" i="11"/>
  <c r="B41" i="11"/>
  <c r="R40" i="11"/>
  <c r="Q40" i="11"/>
  <c r="H40" i="11"/>
  <c r="B40" i="11"/>
  <c r="R39" i="11"/>
  <c r="Q39" i="11"/>
  <c r="H39" i="11"/>
  <c r="B39" i="11"/>
  <c r="R38" i="11"/>
  <c r="Q38" i="11"/>
  <c r="B38" i="11"/>
  <c r="R37" i="11"/>
  <c r="Q37" i="11"/>
  <c r="B37" i="11"/>
  <c r="R36" i="11"/>
  <c r="Q36" i="11"/>
  <c r="B36" i="11"/>
  <c r="R35" i="11"/>
  <c r="Q35" i="11"/>
  <c r="B35" i="11"/>
  <c r="R34" i="11"/>
  <c r="Q34" i="11"/>
  <c r="B34" i="11"/>
  <c r="R33" i="11"/>
  <c r="Q33" i="11"/>
  <c r="B33" i="11"/>
  <c r="R32" i="11"/>
  <c r="Q32" i="11"/>
  <c r="B32" i="11"/>
  <c r="R31" i="11"/>
  <c r="Q31" i="11"/>
  <c r="B31" i="11"/>
  <c r="R30" i="11"/>
  <c r="Q30" i="11"/>
  <c r="B30" i="11"/>
  <c r="R29" i="11"/>
  <c r="Q29" i="11"/>
  <c r="B29" i="11"/>
  <c r="R28" i="11"/>
  <c r="Q28" i="11"/>
  <c r="B28" i="11"/>
  <c r="R27" i="11"/>
  <c r="Q27" i="11"/>
  <c r="B27" i="11"/>
  <c r="R26" i="11"/>
  <c r="Q26" i="11"/>
  <c r="B26" i="11"/>
  <c r="R25" i="11"/>
  <c r="Q25" i="11"/>
  <c r="B25" i="11"/>
  <c r="R24" i="11"/>
  <c r="Q24" i="11"/>
  <c r="B24" i="11"/>
  <c r="R23" i="11"/>
  <c r="Q23" i="11"/>
  <c r="B23" i="11"/>
  <c r="R22" i="11"/>
  <c r="Q22" i="11"/>
  <c r="B22" i="11"/>
  <c r="R21" i="11"/>
  <c r="Q21" i="11"/>
  <c r="B21" i="11"/>
  <c r="R20" i="11"/>
  <c r="Q20" i="11"/>
  <c r="B20" i="11"/>
  <c r="R19" i="11"/>
  <c r="Q19" i="11"/>
  <c r="B19" i="11"/>
  <c r="R18" i="11"/>
  <c r="Q18" i="11"/>
  <c r="B18" i="11"/>
  <c r="R17" i="11"/>
  <c r="Q17" i="11"/>
  <c r="B17" i="11"/>
  <c r="R16" i="11"/>
  <c r="Q16" i="11"/>
  <c r="B16" i="11"/>
  <c r="R15" i="11"/>
  <c r="Q15" i="11"/>
  <c r="B15" i="11"/>
  <c r="R14" i="11"/>
  <c r="Q14" i="11"/>
  <c r="B14" i="11"/>
  <c r="R13" i="11"/>
  <c r="Q13" i="11"/>
  <c r="B13" i="11"/>
  <c r="R12" i="11"/>
  <c r="Q12" i="11"/>
  <c r="B12" i="11"/>
  <c r="R11" i="11"/>
  <c r="Q11" i="11"/>
  <c r="B11" i="11"/>
  <c r="R10" i="11"/>
  <c r="Q10" i="11"/>
  <c r="B10" i="11"/>
  <c r="R9" i="11"/>
  <c r="Q9" i="11"/>
  <c r="B9" i="11"/>
  <c r="I60" i="10"/>
  <c r="R48" i="10"/>
  <c r="Q48" i="10"/>
  <c r="H48" i="10"/>
  <c r="I48" i="10" s="1"/>
  <c r="B48" i="10"/>
  <c r="R47" i="10"/>
  <c r="Q47" i="10"/>
  <c r="H47" i="10"/>
  <c r="I47" i="10" s="1"/>
  <c r="B47" i="10"/>
  <c r="R46" i="10"/>
  <c r="Q46" i="10"/>
  <c r="I46" i="10"/>
  <c r="H46" i="10"/>
  <c r="B46" i="10"/>
  <c r="R45" i="10"/>
  <c r="Q45" i="10"/>
  <c r="B45" i="10"/>
  <c r="R44" i="10"/>
  <c r="Q44" i="10"/>
  <c r="B44" i="10"/>
  <c r="R43" i="10"/>
  <c r="Q43" i="10"/>
  <c r="B43" i="10"/>
  <c r="R42" i="10"/>
  <c r="Q42" i="10"/>
  <c r="B42" i="10"/>
  <c r="R41" i="10"/>
  <c r="Q41" i="10"/>
  <c r="B41" i="10"/>
  <c r="R40" i="10"/>
  <c r="Q40" i="10"/>
  <c r="B40" i="10"/>
  <c r="R39" i="10"/>
  <c r="Q39" i="10"/>
  <c r="B39" i="10"/>
  <c r="R38" i="10"/>
  <c r="Q38" i="10"/>
  <c r="B38" i="10"/>
  <c r="R37" i="10"/>
  <c r="Q37" i="10"/>
  <c r="B37" i="10"/>
  <c r="R36" i="10"/>
  <c r="Q36" i="10"/>
  <c r="B36" i="10"/>
  <c r="R35" i="10"/>
  <c r="Q35" i="10"/>
  <c r="B35" i="10"/>
  <c r="R34" i="10"/>
  <c r="Q34" i="10"/>
  <c r="B34" i="10"/>
  <c r="R33" i="10"/>
  <c r="Q33" i="10"/>
  <c r="B33" i="10"/>
  <c r="R32" i="10"/>
  <c r="Q32" i="10"/>
  <c r="B32" i="10"/>
  <c r="R31" i="10"/>
  <c r="Q31" i="10"/>
  <c r="B31" i="10"/>
  <c r="R30" i="10"/>
  <c r="Q30" i="10"/>
  <c r="B30" i="10"/>
  <c r="R29" i="10"/>
  <c r="Q29" i="10"/>
  <c r="B29" i="10"/>
  <c r="R28" i="10"/>
  <c r="Q28" i="10"/>
  <c r="B28" i="10"/>
  <c r="R27" i="10"/>
  <c r="Q27" i="10"/>
  <c r="B27" i="10"/>
  <c r="R26" i="10"/>
  <c r="Q26" i="10"/>
  <c r="B26" i="10"/>
  <c r="R25" i="10"/>
  <c r="Q25" i="10"/>
  <c r="B25" i="10"/>
  <c r="R24" i="10"/>
  <c r="Q24" i="10"/>
  <c r="B24" i="10"/>
  <c r="R23" i="10"/>
  <c r="Q23" i="10"/>
  <c r="B23" i="10"/>
  <c r="R22" i="10"/>
  <c r="Q22" i="10"/>
  <c r="B22" i="10"/>
  <c r="R21" i="10"/>
  <c r="Q21" i="10"/>
  <c r="B21" i="10"/>
  <c r="R20" i="10"/>
  <c r="Q20" i="10"/>
  <c r="B20" i="10"/>
  <c r="R19" i="10"/>
  <c r="Q19" i="10"/>
  <c r="B19" i="10"/>
  <c r="R18" i="10"/>
  <c r="Q18" i="10"/>
  <c r="B18" i="10"/>
  <c r="R17" i="10"/>
  <c r="Q17" i="10"/>
  <c r="B17" i="10"/>
  <c r="R16" i="10"/>
  <c r="Q16" i="10"/>
  <c r="B16" i="10"/>
  <c r="R15" i="10"/>
  <c r="Q15" i="10"/>
  <c r="B15" i="10"/>
  <c r="R14" i="10"/>
  <c r="Q14" i="10"/>
  <c r="B14" i="10"/>
  <c r="R13" i="10"/>
  <c r="Q13" i="10"/>
  <c r="B13" i="10"/>
  <c r="R12" i="10"/>
  <c r="Q12" i="10"/>
  <c r="B12" i="10"/>
  <c r="R11" i="10"/>
  <c r="Q11" i="10"/>
  <c r="B11" i="10"/>
  <c r="R10" i="10"/>
  <c r="Q10" i="10"/>
  <c r="B10" i="10"/>
  <c r="R9" i="10"/>
  <c r="Q9" i="10"/>
  <c r="B9" i="10"/>
  <c r="R49" i="14" l="1"/>
  <c r="D58" i="14" s="1"/>
  <c r="Q50" i="14"/>
  <c r="J58" i="14" s="1"/>
  <c r="Q49" i="12"/>
  <c r="R49" i="10"/>
  <c r="D58" i="10" s="1"/>
  <c r="Q50" i="18"/>
  <c r="J58" i="18" s="1"/>
  <c r="Q50" i="17"/>
  <c r="J58" i="17" s="1"/>
  <c r="Q49" i="15"/>
  <c r="R49" i="15"/>
  <c r="D58" i="15" s="1"/>
  <c r="R49" i="12"/>
  <c r="D58" i="12" s="1"/>
  <c r="Q49" i="11"/>
  <c r="R49" i="11"/>
  <c r="D58" i="11" s="1"/>
  <c r="Q49" i="10"/>
  <c r="Q50" i="10" s="1"/>
  <c r="J58" i="10" s="1"/>
  <c r="I60" i="8"/>
  <c r="R48" i="8"/>
  <c r="Q48" i="8"/>
  <c r="H48" i="8"/>
  <c r="I48" i="8" s="1"/>
  <c r="B48" i="8"/>
  <c r="R47" i="8"/>
  <c r="Q47" i="8"/>
  <c r="H47" i="8"/>
  <c r="I47" i="8" s="1"/>
  <c r="B47" i="8"/>
  <c r="R46" i="8"/>
  <c r="Q46" i="8"/>
  <c r="I46" i="8"/>
  <c r="H46" i="8"/>
  <c r="B46" i="8"/>
  <c r="R45" i="8"/>
  <c r="Q45" i="8"/>
  <c r="H45" i="8"/>
  <c r="I45" i="8" s="1"/>
  <c r="B45" i="8"/>
  <c r="R44" i="8"/>
  <c r="Q44" i="8"/>
  <c r="H44" i="8"/>
  <c r="I44" i="8" s="1"/>
  <c r="B44" i="8"/>
  <c r="R43" i="8"/>
  <c r="Q43" i="8"/>
  <c r="H43" i="8"/>
  <c r="I43" i="8" s="1"/>
  <c r="B43" i="8"/>
  <c r="R42" i="8"/>
  <c r="Q42" i="8"/>
  <c r="I42" i="8"/>
  <c r="H42" i="8"/>
  <c r="B42" i="8"/>
  <c r="R41" i="8"/>
  <c r="Q41" i="8"/>
  <c r="H41" i="8"/>
  <c r="I41" i="8" s="1"/>
  <c r="B41" i="8"/>
  <c r="R40" i="8"/>
  <c r="Q40" i="8"/>
  <c r="H40" i="8"/>
  <c r="I40" i="8" s="1"/>
  <c r="B40" i="8"/>
  <c r="R39" i="8"/>
  <c r="Q39" i="8"/>
  <c r="B39" i="8"/>
  <c r="R38" i="8"/>
  <c r="Q38" i="8"/>
  <c r="B38" i="8"/>
  <c r="R37" i="8"/>
  <c r="Q37" i="8"/>
  <c r="B37" i="8"/>
  <c r="R36" i="8"/>
  <c r="Q36" i="8"/>
  <c r="B36" i="8"/>
  <c r="R35" i="8"/>
  <c r="Q35" i="8"/>
  <c r="B35" i="8"/>
  <c r="R34" i="8"/>
  <c r="Q34" i="8"/>
  <c r="B34" i="8"/>
  <c r="R33" i="8"/>
  <c r="Q33" i="8"/>
  <c r="B33" i="8"/>
  <c r="R32" i="8"/>
  <c r="Q32" i="8"/>
  <c r="B32" i="8"/>
  <c r="R31" i="8"/>
  <c r="Q31" i="8"/>
  <c r="B31" i="8"/>
  <c r="R30" i="8"/>
  <c r="Q30" i="8"/>
  <c r="B30" i="8"/>
  <c r="R29" i="8"/>
  <c r="Q29" i="8"/>
  <c r="B29" i="8"/>
  <c r="R28" i="8"/>
  <c r="Q28" i="8"/>
  <c r="B28" i="8"/>
  <c r="R27" i="8"/>
  <c r="Q27" i="8"/>
  <c r="B27" i="8"/>
  <c r="R26" i="8"/>
  <c r="Q26" i="8"/>
  <c r="B26" i="8"/>
  <c r="R25" i="8"/>
  <c r="Q25" i="8"/>
  <c r="B25" i="8"/>
  <c r="R24" i="8"/>
  <c r="Q24" i="8"/>
  <c r="B24" i="8"/>
  <c r="R23" i="8"/>
  <c r="Q23" i="8"/>
  <c r="B23" i="8"/>
  <c r="R22" i="8"/>
  <c r="Q22" i="8"/>
  <c r="B22" i="8"/>
  <c r="R21" i="8"/>
  <c r="Q21" i="8"/>
  <c r="B21" i="8"/>
  <c r="R20" i="8"/>
  <c r="Q20" i="8"/>
  <c r="B20" i="8"/>
  <c r="R19" i="8"/>
  <c r="Q19" i="8"/>
  <c r="B19" i="8"/>
  <c r="R18" i="8"/>
  <c r="Q18" i="8"/>
  <c r="B18" i="8"/>
  <c r="R17" i="8"/>
  <c r="Q17" i="8"/>
  <c r="B17" i="8"/>
  <c r="R16" i="8"/>
  <c r="Q16" i="8"/>
  <c r="B16" i="8"/>
  <c r="R15" i="8"/>
  <c r="Q15" i="8"/>
  <c r="B15" i="8"/>
  <c r="R14" i="8"/>
  <c r="Q14" i="8"/>
  <c r="B14" i="8"/>
  <c r="R13" i="8"/>
  <c r="Q13" i="8"/>
  <c r="B13" i="8"/>
  <c r="R12" i="8"/>
  <c r="Q12" i="8"/>
  <c r="B12" i="8"/>
  <c r="R11" i="8"/>
  <c r="Q11" i="8"/>
  <c r="B11" i="8"/>
  <c r="R10" i="8"/>
  <c r="Q10" i="8"/>
  <c r="B10" i="8"/>
  <c r="R9" i="8"/>
  <c r="Q9" i="8"/>
  <c r="B9" i="8"/>
  <c r="I60" i="7"/>
  <c r="R48" i="7"/>
  <c r="Q48" i="7"/>
  <c r="H48" i="7"/>
  <c r="I48" i="7" s="1"/>
  <c r="B48" i="7"/>
  <c r="R47" i="7"/>
  <c r="Q47" i="7"/>
  <c r="H47" i="7"/>
  <c r="I47" i="7" s="1"/>
  <c r="B47" i="7"/>
  <c r="R46" i="7"/>
  <c r="Q46" i="7"/>
  <c r="H46" i="7"/>
  <c r="I46" i="7" s="1"/>
  <c r="B46" i="7"/>
  <c r="R45" i="7"/>
  <c r="Q45" i="7"/>
  <c r="H45" i="7"/>
  <c r="I45" i="7" s="1"/>
  <c r="B45" i="7"/>
  <c r="R44" i="7"/>
  <c r="Q44" i="7"/>
  <c r="B44" i="7"/>
  <c r="R43" i="7"/>
  <c r="Q43" i="7"/>
  <c r="B43" i="7"/>
  <c r="R42" i="7"/>
  <c r="Q42" i="7"/>
  <c r="B42" i="7"/>
  <c r="R41" i="7"/>
  <c r="Q41" i="7"/>
  <c r="B41" i="7"/>
  <c r="R40" i="7"/>
  <c r="Q40" i="7"/>
  <c r="B40" i="7"/>
  <c r="R39" i="7"/>
  <c r="Q39" i="7"/>
  <c r="B39" i="7"/>
  <c r="R38" i="7"/>
  <c r="Q38" i="7"/>
  <c r="B38" i="7"/>
  <c r="R37" i="7"/>
  <c r="Q37" i="7"/>
  <c r="B37" i="7"/>
  <c r="R36" i="7"/>
  <c r="Q36" i="7"/>
  <c r="B36" i="7"/>
  <c r="R35" i="7"/>
  <c r="Q35" i="7"/>
  <c r="B35" i="7"/>
  <c r="R34" i="7"/>
  <c r="Q34" i="7"/>
  <c r="B34" i="7"/>
  <c r="R33" i="7"/>
  <c r="Q33" i="7"/>
  <c r="B33" i="7"/>
  <c r="R32" i="7"/>
  <c r="Q32" i="7"/>
  <c r="B32" i="7"/>
  <c r="R31" i="7"/>
  <c r="Q31" i="7"/>
  <c r="B31" i="7"/>
  <c r="R30" i="7"/>
  <c r="Q30" i="7"/>
  <c r="B30" i="7"/>
  <c r="R29" i="7"/>
  <c r="Q29" i="7"/>
  <c r="B29" i="7"/>
  <c r="R28" i="7"/>
  <c r="Q28" i="7"/>
  <c r="B28" i="7"/>
  <c r="R27" i="7"/>
  <c r="Q27" i="7"/>
  <c r="B27" i="7"/>
  <c r="R26" i="7"/>
  <c r="Q26" i="7"/>
  <c r="B26" i="7"/>
  <c r="R25" i="7"/>
  <c r="Q25" i="7"/>
  <c r="B25" i="7"/>
  <c r="R24" i="7"/>
  <c r="Q24" i="7"/>
  <c r="B24" i="7"/>
  <c r="R23" i="7"/>
  <c r="Q23" i="7"/>
  <c r="B23" i="7"/>
  <c r="R22" i="7"/>
  <c r="Q22" i="7"/>
  <c r="B22" i="7"/>
  <c r="R21" i="7"/>
  <c r="Q21" i="7"/>
  <c r="B21" i="7"/>
  <c r="R20" i="7"/>
  <c r="Q20" i="7"/>
  <c r="B20" i="7"/>
  <c r="R19" i="7"/>
  <c r="Q19" i="7"/>
  <c r="B19" i="7"/>
  <c r="R18" i="7"/>
  <c r="Q18" i="7"/>
  <c r="B18" i="7"/>
  <c r="R17" i="7"/>
  <c r="Q17" i="7"/>
  <c r="B17" i="7"/>
  <c r="R16" i="7"/>
  <c r="Q16" i="7"/>
  <c r="B16" i="7"/>
  <c r="R15" i="7"/>
  <c r="Q15" i="7"/>
  <c r="B15" i="7"/>
  <c r="R14" i="7"/>
  <c r="Q14" i="7"/>
  <c r="B14" i="7"/>
  <c r="R13" i="7"/>
  <c r="Q13" i="7"/>
  <c r="B13" i="7"/>
  <c r="R12" i="7"/>
  <c r="Q12" i="7"/>
  <c r="B12" i="7"/>
  <c r="R11" i="7"/>
  <c r="Q11" i="7"/>
  <c r="B11" i="7"/>
  <c r="R10" i="7"/>
  <c r="Q10" i="7"/>
  <c r="B10" i="7"/>
  <c r="R9" i="7"/>
  <c r="Q9" i="7"/>
  <c r="B9" i="7"/>
  <c r="I60" i="6"/>
  <c r="R48" i="6"/>
  <c r="Q48" i="6"/>
  <c r="H48" i="6"/>
  <c r="I48" i="6" s="1"/>
  <c r="B48" i="6"/>
  <c r="R47" i="6"/>
  <c r="Q47" i="6"/>
  <c r="H47" i="6"/>
  <c r="I47" i="6" s="1"/>
  <c r="B47" i="6"/>
  <c r="R46" i="6"/>
  <c r="Q46" i="6"/>
  <c r="I46" i="6"/>
  <c r="H46" i="6"/>
  <c r="B46" i="6"/>
  <c r="R45" i="6"/>
  <c r="Q45" i="6"/>
  <c r="H45" i="6"/>
  <c r="I45" i="6" s="1"/>
  <c r="B45" i="6"/>
  <c r="R44" i="6"/>
  <c r="Q44" i="6"/>
  <c r="H44" i="6"/>
  <c r="I44" i="6" s="1"/>
  <c r="B44" i="6"/>
  <c r="R43" i="6"/>
  <c r="Q43" i="6"/>
  <c r="H43" i="6"/>
  <c r="I43" i="6" s="1"/>
  <c r="B43" i="6"/>
  <c r="R42" i="6"/>
  <c r="Q42" i="6"/>
  <c r="H42" i="6"/>
  <c r="I42" i="6" s="1"/>
  <c r="B42" i="6"/>
  <c r="R41" i="6"/>
  <c r="Q41" i="6"/>
  <c r="B41" i="6"/>
  <c r="R40" i="6"/>
  <c r="Q40" i="6"/>
  <c r="B40" i="6"/>
  <c r="R39" i="6"/>
  <c r="Q39" i="6"/>
  <c r="B39" i="6"/>
  <c r="R38" i="6"/>
  <c r="Q38" i="6"/>
  <c r="B38" i="6"/>
  <c r="R37" i="6"/>
  <c r="Q37" i="6"/>
  <c r="B37" i="6"/>
  <c r="R36" i="6"/>
  <c r="Q36" i="6"/>
  <c r="B36" i="6"/>
  <c r="R35" i="6"/>
  <c r="Q35" i="6"/>
  <c r="B35" i="6"/>
  <c r="R34" i="6"/>
  <c r="Q34" i="6"/>
  <c r="B34" i="6"/>
  <c r="R33" i="6"/>
  <c r="Q33" i="6"/>
  <c r="B33" i="6"/>
  <c r="R32" i="6"/>
  <c r="Q32" i="6"/>
  <c r="B32" i="6"/>
  <c r="R31" i="6"/>
  <c r="Q31" i="6"/>
  <c r="B31" i="6"/>
  <c r="R30" i="6"/>
  <c r="Q30" i="6"/>
  <c r="B30" i="6"/>
  <c r="R29" i="6"/>
  <c r="Q29" i="6"/>
  <c r="B29" i="6"/>
  <c r="R28" i="6"/>
  <c r="Q28" i="6"/>
  <c r="B28" i="6"/>
  <c r="R27" i="6"/>
  <c r="Q27" i="6"/>
  <c r="B27" i="6"/>
  <c r="R26" i="6"/>
  <c r="Q26" i="6"/>
  <c r="B26" i="6"/>
  <c r="R25" i="6"/>
  <c r="Q25" i="6"/>
  <c r="B25" i="6"/>
  <c r="R24" i="6"/>
  <c r="Q24" i="6"/>
  <c r="B24" i="6"/>
  <c r="R23" i="6"/>
  <c r="Q23" i="6"/>
  <c r="B23" i="6"/>
  <c r="R22" i="6"/>
  <c r="Q22" i="6"/>
  <c r="B22" i="6"/>
  <c r="R21" i="6"/>
  <c r="Q21" i="6"/>
  <c r="B21" i="6"/>
  <c r="R20" i="6"/>
  <c r="Q20" i="6"/>
  <c r="B20" i="6"/>
  <c r="R19" i="6"/>
  <c r="Q19" i="6"/>
  <c r="B19" i="6"/>
  <c r="R18" i="6"/>
  <c r="Q18" i="6"/>
  <c r="B18" i="6"/>
  <c r="R17" i="6"/>
  <c r="Q17" i="6"/>
  <c r="B17" i="6"/>
  <c r="R16" i="6"/>
  <c r="Q16" i="6"/>
  <c r="B16" i="6"/>
  <c r="R15" i="6"/>
  <c r="Q15" i="6"/>
  <c r="B15" i="6"/>
  <c r="R14" i="6"/>
  <c r="Q14" i="6"/>
  <c r="B14" i="6"/>
  <c r="R13" i="6"/>
  <c r="Q13" i="6"/>
  <c r="B13" i="6"/>
  <c r="R12" i="6"/>
  <c r="Q12" i="6"/>
  <c r="B12" i="6"/>
  <c r="R11" i="6"/>
  <c r="Q11" i="6"/>
  <c r="B11" i="6"/>
  <c r="R10" i="6"/>
  <c r="Q10" i="6"/>
  <c r="B10" i="6"/>
  <c r="R9" i="6"/>
  <c r="Q9" i="6"/>
  <c r="B9" i="6"/>
  <c r="I60" i="5"/>
  <c r="R48" i="5"/>
  <c r="Q48" i="5"/>
  <c r="H48" i="5"/>
  <c r="I48" i="5" s="1"/>
  <c r="B48" i="5"/>
  <c r="R47" i="5"/>
  <c r="Q47" i="5"/>
  <c r="H47" i="5"/>
  <c r="I47" i="5" s="1"/>
  <c r="B47" i="5"/>
  <c r="R46" i="5"/>
  <c r="Q46" i="5"/>
  <c r="I46" i="5"/>
  <c r="H46" i="5"/>
  <c r="B46" i="5"/>
  <c r="R45" i="5"/>
  <c r="Q45" i="5"/>
  <c r="H45" i="5"/>
  <c r="I45" i="5" s="1"/>
  <c r="B45" i="5"/>
  <c r="R44" i="5"/>
  <c r="Q44" i="5"/>
  <c r="H44" i="5"/>
  <c r="I44" i="5" s="1"/>
  <c r="B44" i="5"/>
  <c r="R43" i="5"/>
  <c r="Q43" i="5"/>
  <c r="H43" i="5"/>
  <c r="I43" i="5" s="1"/>
  <c r="B43" i="5"/>
  <c r="R42" i="5"/>
  <c r="Q42" i="5"/>
  <c r="I42" i="5"/>
  <c r="H42" i="5"/>
  <c r="B42" i="5"/>
  <c r="R41" i="5"/>
  <c r="Q41" i="5"/>
  <c r="H41" i="5"/>
  <c r="I41" i="5" s="1"/>
  <c r="B41" i="5"/>
  <c r="R40" i="5"/>
  <c r="Q40" i="5"/>
  <c r="H40" i="5"/>
  <c r="I40" i="5" s="1"/>
  <c r="B40" i="5"/>
  <c r="R39" i="5"/>
  <c r="Q39" i="5"/>
  <c r="H39" i="5"/>
  <c r="I39" i="5" s="1"/>
  <c r="B39" i="5"/>
  <c r="R38" i="5"/>
  <c r="Q38" i="5"/>
  <c r="I38" i="5"/>
  <c r="H38" i="5"/>
  <c r="B38" i="5"/>
  <c r="R37" i="5"/>
  <c r="Q37" i="5"/>
  <c r="B37" i="5"/>
  <c r="R36" i="5"/>
  <c r="Q36" i="5"/>
  <c r="B36" i="5"/>
  <c r="R35" i="5"/>
  <c r="Q35" i="5"/>
  <c r="B35" i="5"/>
  <c r="R34" i="5"/>
  <c r="Q34" i="5"/>
  <c r="B34" i="5"/>
  <c r="R33" i="5"/>
  <c r="Q33" i="5"/>
  <c r="B33" i="5"/>
  <c r="R32" i="5"/>
  <c r="Q32" i="5"/>
  <c r="B32" i="5"/>
  <c r="R31" i="5"/>
  <c r="Q31" i="5"/>
  <c r="B31" i="5"/>
  <c r="R30" i="5"/>
  <c r="Q30" i="5"/>
  <c r="B30" i="5"/>
  <c r="R29" i="5"/>
  <c r="Q29" i="5"/>
  <c r="B29" i="5"/>
  <c r="R28" i="5"/>
  <c r="Q28" i="5"/>
  <c r="B28" i="5"/>
  <c r="R27" i="5"/>
  <c r="Q27" i="5"/>
  <c r="B27" i="5"/>
  <c r="R26" i="5"/>
  <c r="Q26" i="5"/>
  <c r="B26" i="5"/>
  <c r="R25" i="5"/>
  <c r="Q25" i="5"/>
  <c r="B25" i="5"/>
  <c r="R24" i="5"/>
  <c r="Q24" i="5"/>
  <c r="B24" i="5"/>
  <c r="R23" i="5"/>
  <c r="Q23" i="5"/>
  <c r="B23" i="5"/>
  <c r="R22" i="5"/>
  <c r="Q22" i="5"/>
  <c r="B22" i="5"/>
  <c r="R21" i="5"/>
  <c r="Q21" i="5"/>
  <c r="B21" i="5"/>
  <c r="R20" i="5"/>
  <c r="Q20" i="5"/>
  <c r="B20" i="5"/>
  <c r="R19" i="5"/>
  <c r="Q19" i="5"/>
  <c r="B19" i="5"/>
  <c r="R18" i="5"/>
  <c r="Q18" i="5"/>
  <c r="B18" i="5"/>
  <c r="R17" i="5"/>
  <c r="Q17" i="5"/>
  <c r="B17" i="5"/>
  <c r="R16" i="5"/>
  <c r="Q16" i="5"/>
  <c r="B16" i="5"/>
  <c r="R15" i="5"/>
  <c r="Q15" i="5"/>
  <c r="B15" i="5"/>
  <c r="R14" i="5"/>
  <c r="Q14" i="5"/>
  <c r="B14" i="5"/>
  <c r="R13" i="5"/>
  <c r="Q13" i="5"/>
  <c r="B13" i="5"/>
  <c r="R12" i="5"/>
  <c r="Q12" i="5"/>
  <c r="B12" i="5"/>
  <c r="R11" i="5"/>
  <c r="Q11" i="5"/>
  <c r="B11" i="5"/>
  <c r="R10" i="5"/>
  <c r="Q10" i="5"/>
  <c r="B10" i="5"/>
  <c r="R9" i="5"/>
  <c r="Q9" i="5"/>
  <c r="B9" i="5"/>
  <c r="I60" i="4"/>
  <c r="R48" i="4"/>
  <c r="Q48" i="4"/>
  <c r="H48" i="4"/>
  <c r="I48" i="4" s="1"/>
  <c r="B48" i="4"/>
  <c r="R47" i="4"/>
  <c r="Q47" i="4"/>
  <c r="H47" i="4"/>
  <c r="I47" i="4" s="1"/>
  <c r="B47" i="4"/>
  <c r="R46" i="4"/>
  <c r="Q46" i="4"/>
  <c r="I46" i="4"/>
  <c r="H46" i="4"/>
  <c r="B46" i="4"/>
  <c r="R45" i="4"/>
  <c r="Q45" i="4"/>
  <c r="H45" i="4"/>
  <c r="I45" i="4" s="1"/>
  <c r="B45" i="4"/>
  <c r="R44" i="4"/>
  <c r="Q44" i="4"/>
  <c r="H44" i="4"/>
  <c r="I44" i="4" s="1"/>
  <c r="B44" i="4"/>
  <c r="R43" i="4"/>
  <c r="Q43" i="4"/>
  <c r="H43" i="4"/>
  <c r="I43" i="4" s="1"/>
  <c r="B43" i="4"/>
  <c r="R42" i="4"/>
  <c r="Q42" i="4"/>
  <c r="H42" i="4"/>
  <c r="I42" i="4" s="1"/>
  <c r="B42" i="4"/>
  <c r="R41" i="4"/>
  <c r="Q41" i="4"/>
  <c r="B41" i="4"/>
  <c r="R40" i="4"/>
  <c r="Q40" i="4"/>
  <c r="B40" i="4"/>
  <c r="R39" i="4"/>
  <c r="Q39" i="4"/>
  <c r="B39" i="4"/>
  <c r="R38" i="4"/>
  <c r="Q38" i="4"/>
  <c r="B38" i="4"/>
  <c r="R37" i="4"/>
  <c r="Q37" i="4"/>
  <c r="B37" i="4"/>
  <c r="R36" i="4"/>
  <c r="Q36" i="4"/>
  <c r="B36" i="4"/>
  <c r="R35" i="4"/>
  <c r="Q35" i="4"/>
  <c r="B35" i="4"/>
  <c r="R34" i="4"/>
  <c r="Q34" i="4"/>
  <c r="B34" i="4"/>
  <c r="R33" i="4"/>
  <c r="Q33" i="4"/>
  <c r="B33" i="4"/>
  <c r="R32" i="4"/>
  <c r="Q32" i="4"/>
  <c r="B32" i="4"/>
  <c r="R31" i="4"/>
  <c r="Q31" i="4"/>
  <c r="B31" i="4"/>
  <c r="R30" i="4"/>
  <c r="Q30" i="4"/>
  <c r="B30" i="4"/>
  <c r="R29" i="4"/>
  <c r="Q29" i="4"/>
  <c r="B29" i="4"/>
  <c r="R28" i="4"/>
  <c r="Q28" i="4"/>
  <c r="B28" i="4"/>
  <c r="R27" i="4"/>
  <c r="Q27" i="4"/>
  <c r="B27" i="4"/>
  <c r="R26" i="4"/>
  <c r="Q26" i="4"/>
  <c r="B26" i="4"/>
  <c r="R25" i="4"/>
  <c r="Q25" i="4"/>
  <c r="B25" i="4"/>
  <c r="R24" i="4"/>
  <c r="Q24" i="4"/>
  <c r="B24" i="4"/>
  <c r="R23" i="4"/>
  <c r="Q23" i="4"/>
  <c r="B23" i="4"/>
  <c r="R22" i="4"/>
  <c r="Q22" i="4"/>
  <c r="B22" i="4"/>
  <c r="R21" i="4"/>
  <c r="Q21" i="4"/>
  <c r="B21" i="4"/>
  <c r="R20" i="4"/>
  <c r="Q20" i="4"/>
  <c r="B20" i="4"/>
  <c r="R19" i="4"/>
  <c r="Q19" i="4"/>
  <c r="B19" i="4"/>
  <c r="R18" i="4"/>
  <c r="Q18" i="4"/>
  <c r="B18" i="4"/>
  <c r="R17" i="4"/>
  <c r="Q17" i="4"/>
  <c r="B17" i="4"/>
  <c r="R16" i="4"/>
  <c r="Q16" i="4"/>
  <c r="B16" i="4"/>
  <c r="R15" i="4"/>
  <c r="Q15" i="4"/>
  <c r="B15" i="4"/>
  <c r="R14" i="4"/>
  <c r="Q14" i="4"/>
  <c r="B14" i="4"/>
  <c r="R13" i="4"/>
  <c r="Q13" i="4"/>
  <c r="B13" i="4"/>
  <c r="R12" i="4"/>
  <c r="Q12" i="4"/>
  <c r="B12" i="4"/>
  <c r="R11" i="4"/>
  <c r="Q11" i="4"/>
  <c r="B11" i="4"/>
  <c r="R10" i="4"/>
  <c r="Q10" i="4"/>
  <c r="B10" i="4"/>
  <c r="R9" i="4"/>
  <c r="Q9" i="4"/>
  <c r="B9" i="4"/>
  <c r="I60" i="3"/>
  <c r="R48" i="3"/>
  <c r="Q48" i="3"/>
  <c r="H48" i="3"/>
  <c r="I48" i="3" s="1"/>
  <c r="B48" i="3"/>
  <c r="R47" i="3"/>
  <c r="Q47" i="3"/>
  <c r="H47" i="3"/>
  <c r="I47" i="3" s="1"/>
  <c r="B47" i="3"/>
  <c r="R46" i="3"/>
  <c r="Q46" i="3"/>
  <c r="I46" i="3"/>
  <c r="H46" i="3"/>
  <c r="B46" i="3"/>
  <c r="R45" i="3"/>
  <c r="Q45" i="3"/>
  <c r="H45" i="3"/>
  <c r="I45" i="3" s="1"/>
  <c r="B45" i="3"/>
  <c r="R44" i="3"/>
  <c r="Q44" i="3"/>
  <c r="H44" i="3"/>
  <c r="I44" i="3" s="1"/>
  <c r="B44" i="3"/>
  <c r="R43" i="3"/>
  <c r="Q43" i="3"/>
  <c r="H43" i="3"/>
  <c r="I43" i="3" s="1"/>
  <c r="B43" i="3"/>
  <c r="R42" i="3"/>
  <c r="Q42" i="3"/>
  <c r="H42" i="3"/>
  <c r="I42" i="3" s="1"/>
  <c r="B42" i="3"/>
  <c r="R41" i="3"/>
  <c r="Q41" i="3"/>
  <c r="H41" i="3"/>
  <c r="I41" i="3" s="1"/>
  <c r="B41" i="3"/>
  <c r="R40" i="3"/>
  <c r="Q40" i="3"/>
  <c r="H40" i="3"/>
  <c r="I40" i="3" s="1"/>
  <c r="B40" i="3"/>
  <c r="R39" i="3"/>
  <c r="Q39" i="3"/>
  <c r="H39" i="3"/>
  <c r="I39" i="3" s="1"/>
  <c r="B39" i="3"/>
  <c r="R38" i="3"/>
  <c r="Q38" i="3"/>
  <c r="H38" i="3"/>
  <c r="I38" i="3" s="1"/>
  <c r="B38" i="3"/>
  <c r="R37" i="3"/>
  <c r="Q37" i="3"/>
  <c r="H37" i="3"/>
  <c r="I37" i="3" s="1"/>
  <c r="B37" i="3"/>
  <c r="R36" i="3"/>
  <c r="Q36" i="3"/>
  <c r="B36" i="3"/>
  <c r="R35" i="3"/>
  <c r="Q35" i="3"/>
  <c r="B35" i="3"/>
  <c r="R34" i="3"/>
  <c r="Q34" i="3"/>
  <c r="B34" i="3"/>
  <c r="R33" i="3"/>
  <c r="Q33" i="3"/>
  <c r="B33" i="3"/>
  <c r="R32" i="3"/>
  <c r="Q32" i="3"/>
  <c r="B32" i="3"/>
  <c r="R31" i="3"/>
  <c r="Q31" i="3"/>
  <c r="B31" i="3"/>
  <c r="R30" i="3"/>
  <c r="Q30" i="3"/>
  <c r="B30" i="3"/>
  <c r="R29" i="3"/>
  <c r="Q29" i="3"/>
  <c r="B29" i="3"/>
  <c r="R28" i="3"/>
  <c r="Q28" i="3"/>
  <c r="B28" i="3"/>
  <c r="R27" i="3"/>
  <c r="Q27" i="3"/>
  <c r="B27" i="3"/>
  <c r="R26" i="3"/>
  <c r="Q26" i="3"/>
  <c r="B26" i="3"/>
  <c r="R25" i="3"/>
  <c r="Q25" i="3"/>
  <c r="B25" i="3"/>
  <c r="R24" i="3"/>
  <c r="Q24" i="3"/>
  <c r="B24" i="3"/>
  <c r="R23" i="3"/>
  <c r="Q23" i="3"/>
  <c r="B23" i="3"/>
  <c r="R22" i="3"/>
  <c r="Q22" i="3"/>
  <c r="B22" i="3"/>
  <c r="R21" i="3"/>
  <c r="Q21" i="3"/>
  <c r="B21" i="3"/>
  <c r="R20" i="3"/>
  <c r="Q20" i="3"/>
  <c r="B20" i="3"/>
  <c r="R19" i="3"/>
  <c r="Q19" i="3"/>
  <c r="B19" i="3"/>
  <c r="R18" i="3"/>
  <c r="Q18" i="3"/>
  <c r="B18" i="3"/>
  <c r="R17" i="3"/>
  <c r="Q17" i="3"/>
  <c r="B17" i="3"/>
  <c r="R16" i="3"/>
  <c r="Q16" i="3"/>
  <c r="B16" i="3"/>
  <c r="R15" i="3"/>
  <c r="Q15" i="3"/>
  <c r="B15" i="3"/>
  <c r="R14" i="3"/>
  <c r="Q14" i="3"/>
  <c r="B14" i="3"/>
  <c r="R13" i="3"/>
  <c r="Q13" i="3"/>
  <c r="B13" i="3"/>
  <c r="R12" i="3"/>
  <c r="Q12" i="3"/>
  <c r="B12" i="3"/>
  <c r="R11" i="3"/>
  <c r="Q11" i="3"/>
  <c r="B11" i="3"/>
  <c r="R10" i="3"/>
  <c r="Q10" i="3"/>
  <c r="B10" i="3"/>
  <c r="R9" i="3"/>
  <c r="Q9" i="3"/>
  <c r="B9" i="3"/>
  <c r="I60" i="2"/>
  <c r="R48" i="2"/>
  <c r="Q48" i="2"/>
  <c r="H48" i="2"/>
  <c r="I48" i="2" s="1"/>
  <c r="B48" i="2"/>
  <c r="R47" i="2"/>
  <c r="Q47" i="2"/>
  <c r="H47" i="2"/>
  <c r="I47" i="2" s="1"/>
  <c r="B47" i="2"/>
  <c r="R46" i="2"/>
  <c r="Q46" i="2"/>
  <c r="H46" i="2"/>
  <c r="I46" i="2" s="1"/>
  <c r="B46" i="2"/>
  <c r="R45" i="2"/>
  <c r="Q45" i="2"/>
  <c r="H45" i="2"/>
  <c r="I45" i="2" s="1"/>
  <c r="B45" i="2"/>
  <c r="R44" i="2"/>
  <c r="Q44" i="2"/>
  <c r="H44" i="2"/>
  <c r="I44" i="2" s="1"/>
  <c r="B44" i="2"/>
  <c r="R43" i="2"/>
  <c r="Q43" i="2"/>
  <c r="H43" i="2"/>
  <c r="I43" i="2" s="1"/>
  <c r="B43" i="2"/>
  <c r="R42" i="2"/>
  <c r="Q42" i="2"/>
  <c r="I42" i="2"/>
  <c r="H42" i="2"/>
  <c r="B42" i="2"/>
  <c r="R41" i="2"/>
  <c r="Q41" i="2"/>
  <c r="H41" i="2"/>
  <c r="I41" i="2" s="1"/>
  <c r="B41" i="2"/>
  <c r="R40" i="2"/>
  <c r="Q40" i="2"/>
  <c r="H40" i="2"/>
  <c r="I40" i="2" s="1"/>
  <c r="B40" i="2"/>
  <c r="R39" i="2"/>
  <c r="Q39" i="2"/>
  <c r="H39" i="2"/>
  <c r="I39" i="2" s="1"/>
  <c r="B39" i="2"/>
  <c r="R38" i="2"/>
  <c r="Q38" i="2"/>
  <c r="H38" i="2"/>
  <c r="I38" i="2" s="1"/>
  <c r="B38" i="2"/>
  <c r="R37" i="2"/>
  <c r="Q37" i="2"/>
  <c r="H37" i="2"/>
  <c r="I37" i="2" s="1"/>
  <c r="B37" i="2"/>
  <c r="R36" i="2"/>
  <c r="Q36" i="2"/>
  <c r="H36" i="2"/>
  <c r="I36" i="2" s="1"/>
  <c r="B36" i="2"/>
  <c r="R35" i="2"/>
  <c r="Q35" i="2"/>
  <c r="H35" i="2"/>
  <c r="I35" i="2" s="1"/>
  <c r="B35" i="2"/>
  <c r="R34" i="2"/>
  <c r="Q34" i="2"/>
  <c r="H34" i="2"/>
  <c r="I34" i="2" s="1"/>
  <c r="B34" i="2"/>
  <c r="R33" i="2"/>
  <c r="Q33" i="2"/>
  <c r="B33" i="2"/>
  <c r="R32" i="2"/>
  <c r="Q32" i="2"/>
  <c r="B32" i="2"/>
  <c r="R31" i="2"/>
  <c r="Q31" i="2"/>
  <c r="B31" i="2"/>
  <c r="R30" i="2"/>
  <c r="Q30" i="2"/>
  <c r="B30" i="2"/>
  <c r="R29" i="2"/>
  <c r="Q29" i="2"/>
  <c r="B29" i="2"/>
  <c r="R28" i="2"/>
  <c r="Q28" i="2"/>
  <c r="B28" i="2"/>
  <c r="R27" i="2"/>
  <c r="Q27" i="2"/>
  <c r="B27" i="2"/>
  <c r="R26" i="2"/>
  <c r="Q26" i="2"/>
  <c r="B26" i="2"/>
  <c r="R25" i="2"/>
  <c r="Q25" i="2"/>
  <c r="B25" i="2"/>
  <c r="R24" i="2"/>
  <c r="Q24" i="2"/>
  <c r="B24" i="2"/>
  <c r="R23" i="2"/>
  <c r="Q23" i="2"/>
  <c r="B23" i="2"/>
  <c r="R22" i="2"/>
  <c r="Q22" i="2"/>
  <c r="B22" i="2"/>
  <c r="R21" i="2"/>
  <c r="Q21" i="2"/>
  <c r="B21" i="2"/>
  <c r="R20" i="2"/>
  <c r="Q20" i="2"/>
  <c r="B20" i="2"/>
  <c r="R19" i="2"/>
  <c r="Q19" i="2"/>
  <c r="B19" i="2"/>
  <c r="R18" i="2"/>
  <c r="Q18" i="2"/>
  <c r="B18" i="2"/>
  <c r="R17" i="2"/>
  <c r="Q17" i="2"/>
  <c r="B17" i="2"/>
  <c r="R16" i="2"/>
  <c r="Q16" i="2"/>
  <c r="B16" i="2"/>
  <c r="R15" i="2"/>
  <c r="Q15" i="2"/>
  <c r="B15" i="2"/>
  <c r="R14" i="2"/>
  <c r="Q14" i="2"/>
  <c r="B14" i="2"/>
  <c r="R13" i="2"/>
  <c r="Q13" i="2"/>
  <c r="B13" i="2"/>
  <c r="R12" i="2"/>
  <c r="Q12" i="2"/>
  <c r="B12" i="2"/>
  <c r="R11" i="2"/>
  <c r="Q11" i="2"/>
  <c r="B11" i="2"/>
  <c r="R10" i="2"/>
  <c r="Q10" i="2"/>
  <c r="B10" i="2"/>
  <c r="R9" i="2"/>
  <c r="Q9" i="2"/>
  <c r="B9" i="2"/>
  <c r="Q50" i="12" l="1"/>
  <c r="J58" i="12" s="1"/>
  <c r="Q50" i="15"/>
  <c r="J58" i="15" s="1"/>
  <c r="Q50" i="11"/>
  <c r="J58" i="11" s="1"/>
  <c r="R49" i="6"/>
  <c r="D58" i="6" s="1"/>
  <c r="R49" i="3"/>
  <c r="D58" i="3" s="1"/>
  <c r="R49" i="5"/>
  <c r="D58" i="5" s="1"/>
  <c r="Q49" i="6"/>
  <c r="Q50" i="6" s="1"/>
  <c r="J58" i="6" s="1"/>
  <c r="R49" i="7"/>
  <c r="D58" i="7" s="1"/>
  <c r="Q49" i="7"/>
  <c r="Q49" i="5"/>
  <c r="Q50" i="5" s="1"/>
  <c r="J58" i="5" s="1"/>
  <c r="Q49" i="4"/>
  <c r="R49" i="4"/>
  <c r="D58" i="4" s="1"/>
  <c r="Q49" i="3"/>
  <c r="Q50" i="3" s="1"/>
  <c r="J58" i="3" s="1"/>
  <c r="R49" i="2"/>
  <c r="D58" i="2" s="1"/>
  <c r="Q49" i="2"/>
  <c r="R49" i="8"/>
  <c r="D58" i="8" s="1"/>
  <c r="Q49" i="8"/>
  <c r="Q50" i="8" s="1"/>
  <c r="J58" i="8" s="1"/>
  <c r="Q50" i="2" l="1"/>
  <c r="J58" i="2" s="1"/>
  <c r="Q50" i="7"/>
  <c r="J58" i="7" s="1"/>
  <c r="Q50" i="4"/>
  <c r="J58" i="4" s="1"/>
  <c r="B48" i="1" l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Q46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Q35" i="1"/>
  <c r="Q36" i="1"/>
  <c r="Q37" i="1"/>
  <c r="Q38" i="1"/>
  <c r="Q39" i="1"/>
  <c r="Q40" i="1"/>
  <c r="Q41" i="1"/>
  <c r="Q42" i="1"/>
  <c r="Q43" i="1"/>
  <c r="Q44" i="1"/>
  <c r="Q45" i="1"/>
  <c r="Q47" i="1"/>
  <c r="Q48" i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9" i="1"/>
  <c r="Q9" i="1"/>
  <c r="I60" i="1"/>
  <c r="Q49" i="1" l="1"/>
  <c r="R49" i="1"/>
  <c r="D58" i="1" s="1"/>
  <c r="Q50" i="1" l="1"/>
  <c r="J58" i="1" s="1"/>
</calcChain>
</file>

<file path=xl/comments1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6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mudur</author>
    <author>SENA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mudur:</t>
        </r>
        <r>
          <rPr>
            <sz val="9"/>
            <color indexed="81"/>
            <rFont val="Tahoma"/>
            <charset val="1"/>
          </rPr>
          <t xml:space="preserve">
öğrencinin adını yazdığınızda sıra no otamatik gelmektedir.
</t>
        </r>
      </text>
    </comment>
    <comment ref="E8" authorId="1">
      <text>
        <r>
          <rPr>
            <b/>
            <sz val="9"/>
            <color indexed="81"/>
            <rFont val="Tahoma"/>
            <family val="2"/>
            <charset val="162"/>
          </rPr>
          <t>Kız, Erkek şeklinde yazınız. Kısaltmayınız.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<sst xmlns="http://schemas.openxmlformats.org/spreadsheetml/2006/main" count="5577" uniqueCount="1598">
  <si>
    <t>S.NO</t>
  </si>
  <si>
    <t>CİNSİYETİ</t>
  </si>
  <si>
    <t>Toplam Öğrnci Sayısı :</t>
  </si>
  <si>
    <t xml:space="preserve">Erkek Öğrenci Sayısı : </t>
  </si>
  <si>
    <t>KIZ</t>
  </si>
  <si>
    <t>ERKEK</t>
  </si>
  <si>
    <t>ZAYIF</t>
  </si>
  <si>
    <t>NORMAL</t>
  </si>
  <si>
    <t>HAFİF ŞİŞMAN</t>
  </si>
  <si>
    <t>KİŞİNİN
DURUMU</t>
  </si>
  <si>
    <t>OBEZ - l (orta)</t>
  </si>
  <si>
    <t>OBEZ - ll (ağır)</t>
  </si>
  <si>
    <t>OBEZ - lll (çok ağır)</t>
  </si>
  <si>
    <t>Erkek</t>
  </si>
  <si>
    <t>Kız</t>
  </si>
  <si>
    <t>ADI</t>
  </si>
  <si>
    <t>SOYADI</t>
  </si>
  <si>
    <t>Aliya İzzetBegoviç İlkokulu Müdürlüğü</t>
  </si>
  <si>
    <t>Sınıf Öğretmeni: AYŞE SEZGİN</t>
  </si>
  <si>
    <t>Sınıf Öğretmeni: VAHİT BAŞAL</t>
  </si>
  <si>
    <t>Sınıf Öğretmeni: MURAT GÜNGÖR</t>
  </si>
  <si>
    <t>Sınıf Öğretmeni: AYSUN KAYA KILINÇ</t>
  </si>
  <si>
    <t>Sınıf Öğretmeni: AYSUN KUTLU KÖSEOĞLU</t>
  </si>
  <si>
    <t>Sınıf Öğretmeni: AYKUT YASİN KILINÇ</t>
  </si>
  <si>
    <t>Sınıf Öğretmeni: AZİZ KOCER</t>
  </si>
  <si>
    <t>ÖMER ASIM</t>
  </si>
  <si>
    <t>GÜZEL</t>
  </si>
  <si>
    <t>ÖYKÜ</t>
  </si>
  <si>
    <t>SARI</t>
  </si>
  <si>
    <t>SENA</t>
  </si>
  <si>
    <t>ULUADA</t>
  </si>
  <si>
    <t>TUNAHAN</t>
  </si>
  <si>
    <t>AVCU</t>
  </si>
  <si>
    <t>ABDULLAH ARTUN</t>
  </si>
  <si>
    <t>AKSOY</t>
  </si>
  <si>
    <t>TUANA MAVİ</t>
  </si>
  <si>
    <t>FİL</t>
  </si>
  <si>
    <t>ATLAS</t>
  </si>
  <si>
    <t>PAK</t>
  </si>
  <si>
    <t>AHMET</t>
  </si>
  <si>
    <t>ÇAKIROĞLU</t>
  </si>
  <si>
    <t>İSMAİL METE</t>
  </si>
  <si>
    <t>ÖZÇİÇEKÇİ</t>
  </si>
  <si>
    <t>ALAZ BURÇ</t>
  </si>
  <si>
    <t>ATEŞ</t>
  </si>
  <si>
    <t>ALİHAN</t>
  </si>
  <si>
    <t>SERBEST</t>
  </si>
  <si>
    <t>ALMILA GÖKÇEN</t>
  </si>
  <si>
    <t>OKCU</t>
  </si>
  <si>
    <t>ALP</t>
  </si>
  <si>
    <t>ÖZGEDEY</t>
  </si>
  <si>
    <t>ALYA</t>
  </si>
  <si>
    <t>YAVAŞ</t>
  </si>
  <si>
    <t>ASLAN</t>
  </si>
  <si>
    <t>GÜRLER</t>
  </si>
  <si>
    <t>ASYA KARACA</t>
  </si>
  <si>
    <t>TOPRAK</t>
  </si>
  <si>
    <t>ATA ALP</t>
  </si>
  <si>
    <t>CEYLAN</t>
  </si>
  <si>
    <t>AZRA</t>
  </si>
  <si>
    <t>KUDUĞ</t>
  </si>
  <si>
    <t>BÜŞRA</t>
  </si>
  <si>
    <t>TEMOÇİN</t>
  </si>
  <si>
    <t>CEREN NAZ</t>
  </si>
  <si>
    <t>DEMİR</t>
  </si>
  <si>
    <t>DOĞUKAN</t>
  </si>
  <si>
    <t>AVCI</t>
  </si>
  <si>
    <t>ELA</t>
  </si>
  <si>
    <t>KEMER</t>
  </si>
  <si>
    <t>ESİLA İKRA</t>
  </si>
  <si>
    <t>ÖZÇAKIR</t>
  </si>
  <si>
    <t>EZGİ</t>
  </si>
  <si>
    <t>ÇAKIR</t>
  </si>
  <si>
    <t>FATIMA BETÜL</t>
  </si>
  <si>
    <t>GÜL</t>
  </si>
  <si>
    <t>HAZAL</t>
  </si>
  <si>
    <t>KANAT</t>
  </si>
  <si>
    <t>HİLAL ÖZGE</t>
  </si>
  <si>
    <t>ÖZTÜRK</t>
  </si>
  <si>
    <t>MEHMET YAĞIZ</t>
  </si>
  <si>
    <t>MASAL NAFİZE</t>
  </si>
  <si>
    <t>METE</t>
  </si>
  <si>
    <t>ERSAVAŞ</t>
  </si>
  <si>
    <t>MİRAÇ YUNUS</t>
  </si>
  <si>
    <t>BOZKURT</t>
  </si>
  <si>
    <t>HİRA</t>
  </si>
  <si>
    <t>RUMEYSA</t>
  </si>
  <si>
    <t>SABANLI</t>
  </si>
  <si>
    <t>ÖYKÜ EYLÜL</t>
  </si>
  <si>
    <t>KAÇMAZ</t>
  </si>
  <si>
    <t>UMUT ARAS</t>
  </si>
  <si>
    <t>SUCU</t>
  </si>
  <si>
    <t>ZEYNEP MİRAY</t>
  </si>
  <si>
    <t>KOÇAK</t>
  </si>
  <si>
    <t>ŞAHİN</t>
  </si>
  <si>
    <t>DORUK</t>
  </si>
  <si>
    <t>AKMEŞE</t>
  </si>
  <si>
    <t>UZAY</t>
  </si>
  <si>
    <t>ŞEN</t>
  </si>
  <si>
    <t>DERİN</t>
  </si>
  <si>
    <t>ARSLAN</t>
  </si>
  <si>
    <t>ESİLA</t>
  </si>
  <si>
    <t>ERTEN</t>
  </si>
  <si>
    <t>AYBARS</t>
  </si>
  <si>
    <t>AKBAY</t>
  </si>
  <si>
    <t>BADE</t>
  </si>
  <si>
    <t>MUTLU</t>
  </si>
  <si>
    <t>BEGÜM</t>
  </si>
  <si>
    <t>YILMAZ</t>
  </si>
  <si>
    <t>ÇAĞLAR TEOMAN</t>
  </si>
  <si>
    <t>ÇELİK</t>
  </si>
  <si>
    <t>DENİZ</t>
  </si>
  <si>
    <t>TÜRK</t>
  </si>
  <si>
    <t>EBRAR</t>
  </si>
  <si>
    <t>DURAR</t>
  </si>
  <si>
    <t>EYLÜL</t>
  </si>
  <si>
    <t>CANDAN</t>
  </si>
  <si>
    <t>GÖKTÜRK</t>
  </si>
  <si>
    <t>ÖZKILIÇ</t>
  </si>
  <si>
    <t>GÜVEN</t>
  </si>
  <si>
    <t>TÜRKEN</t>
  </si>
  <si>
    <t>HATİCE BEREN</t>
  </si>
  <si>
    <t>KORKMAZ</t>
  </si>
  <si>
    <t>MENESA</t>
  </si>
  <si>
    <t>KARAKAYA</t>
  </si>
  <si>
    <t>MERVE</t>
  </si>
  <si>
    <t>ÖZBEK</t>
  </si>
  <si>
    <t>MUHAMMED ENES</t>
  </si>
  <si>
    <t>ÖZEN</t>
  </si>
  <si>
    <t>MUHAMMED EYMEN</t>
  </si>
  <si>
    <t>AKYAPI</t>
  </si>
  <si>
    <t>NİSA</t>
  </si>
  <si>
    <t>ESMER</t>
  </si>
  <si>
    <t>ÖMER</t>
  </si>
  <si>
    <t>TÜRKER</t>
  </si>
  <si>
    <t>RÜZGAR ASAF</t>
  </si>
  <si>
    <t>POLAT</t>
  </si>
  <si>
    <t>URAS</t>
  </si>
  <si>
    <t>ŞİRİKÇİ</t>
  </si>
  <si>
    <t>TOPRAK URAZ</t>
  </si>
  <si>
    <t>TAŞKENT</t>
  </si>
  <si>
    <t>ADA</t>
  </si>
  <si>
    <t>SELİM DENİZ</t>
  </si>
  <si>
    <t>TAŞ</t>
  </si>
  <si>
    <t>AHMET KAAN</t>
  </si>
  <si>
    <t>CENGİZ</t>
  </si>
  <si>
    <t>DOĞA</t>
  </si>
  <si>
    <t>ŞENER</t>
  </si>
  <si>
    <t>MAHİR</t>
  </si>
  <si>
    <t>ARYA</t>
  </si>
  <si>
    <t>ASAF</t>
  </si>
  <si>
    <t>SUBAŞİ</t>
  </si>
  <si>
    <t>ASEL CEREN</t>
  </si>
  <si>
    <t>KAYAR</t>
  </si>
  <si>
    <t>BİLGE İPEK</t>
  </si>
  <si>
    <t>YAPAR</t>
  </si>
  <si>
    <t>BİLGE LİYA</t>
  </si>
  <si>
    <t>KÜÇÜK</t>
  </si>
  <si>
    <t>DEFNE</t>
  </si>
  <si>
    <t>EKŞİ</t>
  </si>
  <si>
    <t>DENİZ ALYA</t>
  </si>
  <si>
    <t>TOSUN</t>
  </si>
  <si>
    <t>ŞENYİĞİT</t>
  </si>
  <si>
    <t>EMİR EFE</t>
  </si>
  <si>
    <t>MİMAR</t>
  </si>
  <si>
    <t>EYMEN İSAK</t>
  </si>
  <si>
    <t>GÜLSER</t>
  </si>
  <si>
    <t>ADIBELLİ</t>
  </si>
  <si>
    <t>HİRANUR</t>
  </si>
  <si>
    <t>İDİL</t>
  </si>
  <si>
    <t>TÜRKOĞLU</t>
  </si>
  <si>
    <t>METİN BURAK</t>
  </si>
  <si>
    <t>MİLANUR</t>
  </si>
  <si>
    <t>BULUT</t>
  </si>
  <si>
    <t>MİNA ARDEN</t>
  </si>
  <si>
    <t>KAZANÇLI</t>
  </si>
  <si>
    <t>AYAZ</t>
  </si>
  <si>
    <t>KÜÇÜKÇANKAYA</t>
  </si>
  <si>
    <t>CAN</t>
  </si>
  <si>
    <t>SEÇİL</t>
  </si>
  <si>
    <t>BEDRİYE NUR</t>
  </si>
  <si>
    <t>NALÇAKAN</t>
  </si>
  <si>
    <t>ÖZGE DENİZ</t>
  </si>
  <si>
    <t>ÖZTAŞ</t>
  </si>
  <si>
    <t>SIRAÇ HAFIZ</t>
  </si>
  <si>
    <t>RÜZGAR EFE</t>
  </si>
  <si>
    <t>ELATİK</t>
  </si>
  <si>
    <t>UMUT</t>
  </si>
  <si>
    <t>ALBAYRAK</t>
  </si>
  <si>
    <t>NİLDA</t>
  </si>
  <si>
    <t>AÇIKGÖZ</t>
  </si>
  <si>
    <t>YUSUF EYMEN</t>
  </si>
  <si>
    <t>SARP</t>
  </si>
  <si>
    <t>AYBÜKE RAVZA</t>
  </si>
  <si>
    <t>YILDIZ</t>
  </si>
  <si>
    <t>GÖKÇE</t>
  </si>
  <si>
    <t>İŞSELOĞLU</t>
  </si>
  <si>
    <t>EMRE</t>
  </si>
  <si>
    <t>HELİN</t>
  </si>
  <si>
    <t>ŞİMŞEK</t>
  </si>
  <si>
    <t>OĞUZ</t>
  </si>
  <si>
    <t>KAÇAR</t>
  </si>
  <si>
    <t>AREN DENİZ</t>
  </si>
  <si>
    <t>ÇATAL</t>
  </si>
  <si>
    <t>ALİ ÇINAR</t>
  </si>
  <si>
    <t>GÜRBÜZ</t>
  </si>
  <si>
    <t>ALİ SUNAY</t>
  </si>
  <si>
    <t>ÖCAL</t>
  </si>
  <si>
    <t>KEREM ALP</t>
  </si>
  <si>
    <t>BAĞCI</t>
  </si>
  <si>
    <t>YAĞIZ MUSA</t>
  </si>
  <si>
    <t>ALKIŞ</t>
  </si>
  <si>
    <t>YİĞİT ALP</t>
  </si>
  <si>
    <t>AYMİNA</t>
  </si>
  <si>
    <t>ACAR</t>
  </si>
  <si>
    <t>AYSİMA</t>
  </si>
  <si>
    <t>KESKİN</t>
  </si>
  <si>
    <t>AYZA</t>
  </si>
  <si>
    <t>KÜMETEPE</t>
  </si>
  <si>
    <t>BELİNAY</t>
  </si>
  <si>
    <t>ECEVET</t>
  </si>
  <si>
    <t>BERKAY BİLGE KAAN</t>
  </si>
  <si>
    <t>CİHAN</t>
  </si>
  <si>
    <t>COŞKUN</t>
  </si>
  <si>
    <t>DEMİR ALP</t>
  </si>
  <si>
    <t>DEMİRSOY</t>
  </si>
  <si>
    <t>ECRİN</t>
  </si>
  <si>
    <t>TUNCER</t>
  </si>
  <si>
    <t>ELİF HİLAL</t>
  </si>
  <si>
    <t>OK</t>
  </si>
  <si>
    <t>ELİZ</t>
  </si>
  <si>
    <t>SANSAR</t>
  </si>
  <si>
    <t>GÜNEY</t>
  </si>
  <si>
    <t>KUMSAL</t>
  </si>
  <si>
    <t>AŞIK</t>
  </si>
  <si>
    <t>MEHMET</t>
  </si>
  <si>
    <t>METEHAN</t>
  </si>
  <si>
    <t>MİRAY</t>
  </si>
  <si>
    <t>TUNCAY</t>
  </si>
  <si>
    <t>RÜZGAR</t>
  </si>
  <si>
    <t>UYGUR</t>
  </si>
  <si>
    <t>SİMAY</t>
  </si>
  <si>
    <t>TALHA YİĞİT</t>
  </si>
  <si>
    <t>ORUÇOĞLU</t>
  </si>
  <si>
    <t>YALÇIN EFE</t>
  </si>
  <si>
    <t>DÜZGÜN</t>
  </si>
  <si>
    <t>ÖMER HALİS</t>
  </si>
  <si>
    <t>ÇAY</t>
  </si>
  <si>
    <t>ÇELİKKAYA</t>
  </si>
  <si>
    <t>ONUR</t>
  </si>
  <si>
    <t>KELEŞ</t>
  </si>
  <si>
    <t>ABDULLAH</t>
  </si>
  <si>
    <t>DEMİRLİ</t>
  </si>
  <si>
    <t>MERYEM</t>
  </si>
  <si>
    <t>ELMASRİ</t>
  </si>
  <si>
    <t>DURU</t>
  </si>
  <si>
    <t>ERGAN</t>
  </si>
  <si>
    <t>AHSEN NİDA</t>
  </si>
  <si>
    <t>PARLAK</t>
  </si>
  <si>
    <t>BARIŞ</t>
  </si>
  <si>
    <t>ALTUNTAŞ</t>
  </si>
  <si>
    <t>SELİM AKİF</t>
  </si>
  <si>
    <t>BUDAK</t>
  </si>
  <si>
    <t>ASMİN</t>
  </si>
  <si>
    <t>EREZ</t>
  </si>
  <si>
    <t>CERİT</t>
  </si>
  <si>
    <t>AYSİMA SARE</t>
  </si>
  <si>
    <t>MISIR</t>
  </si>
  <si>
    <t>ELİF</t>
  </si>
  <si>
    <t>ERTUĞRUL</t>
  </si>
  <si>
    <t>KARASOY</t>
  </si>
  <si>
    <t>GÖZDE ADA</t>
  </si>
  <si>
    <t>TOPTAŞ</t>
  </si>
  <si>
    <t>KAAN MURAT</t>
  </si>
  <si>
    <t>KOÇ</t>
  </si>
  <si>
    <t>MEHMET EMİR</t>
  </si>
  <si>
    <t>TUNÇ</t>
  </si>
  <si>
    <t>MEVA DEFNE</t>
  </si>
  <si>
    <t>KURAL</t>
  </si>
  <si>
    <t>MİRA</t>
  </si>
  <si>
    <t>TOGAY</t>
  </si>
  <si>
    <t>MUHAMMED EFE</t>
  </si>
  <si>
    <t>ARABACI</t>
  </si>
  <si>
    <t>MUHAMMED METEHAN</t>
  </si>
  <si>
    <t>AYDIN</t>
  </si>
  <si>
    <t>NECİP FAZIL</t>
  </si>
  <si>
    <t>ARDIÇ</t>
  </si>
  <si>
    <t>AKTAŞ</t>
  </si>
  <si>
    <t>YAVUZ</t>
  </si>
  <si>
    <t>ERDOĞDU</t>
  </si>
  <si>
    <t>SÜLEYMAN YAĞIZ</t>
  </si>
  <si>
    <t>ZEYNEB ASEL</t>
  </si>
  <si>
    <t>ACİ</t>
  </si>
  <si>
    <t>EYLÜL YILDIZ</t>
  </si>
  <si>
    <t>ÇETİN</t>
  </si>
  <si>
    <t>DEMİRKAYA</t>
  </si>
  <si>
    <t>ALİ DENİZ</t>
  </si>
  <si>
    <t>KAYA</t>
  </si>
  <si>
    <t>ALİ YAMAÇ</t>
  </si>
  <si>
    <t>KARADAĞ</t>
  </si>
  <si>
    <t>ECE</t>
  </si>
  <si>
    <t>ÖĞÜNÇ</t>
  </si>
  <si>
    <t>ARYA NİSA</t>
  </si>
  <si>
    <t>TUNA</t>
  </si>
  <si>
    <t>ATABERK</t>
  </si>
  <si>
    <t>AKKAR</t>
  </si>
  <si>
    <t>ELVİNA</t>
  </si>
  <si>
    <t>BÜYÜKÇETİN</t>
  </si>
  <si>
    <t>BİLAL</t>
  </si>
  <si>
    <t>SAKALLI</t>
  </si>
  <si>
    <t>CESUR ARIN</t>
  </si>
  <si>
    <t>YEŞİLTOPRAK</t>
  </si>
  <si>
    <t>DERİN NAZ</t>
  </si>
  <si>
    <t>BARDAK</t>
  </si>
  <si>
    <t>AYHAN</t>
  </si>
  <si>
    <t>EGEMEN ALP</t>
  </si>
  <si>
    <t>PAYAS</t>
  </si>
  <si>
    <t>EYLÜL İKRA</t>
  </si>
  <si>
    <t>ŞENGİL</t>
  </si>
  <si>
    <t>GÖKALP</t>
  </si>
  <si>
    <t>ÇEKİN</t>
  </si>
  <si>
    <t>HATİCE</t>
  </si>
  <si>
    <t>İPEK</t>
  </si>
  <si>
    <t>AKASOY</t>
  </si>
  <si>
    <t>İRFAN DORUK</t>
  </si>
  <si>
    <t>ÜNAL</t>
  </si>
  <si>
    <t>LİNA SU</t>
  </si>
  <si>
    <t>AĞRAŞ</t>
  </si>
  <si>
    <t>MİRAÇ YUSUF</t>
  </si>
  <si>
    <t>NEHİR İPEK</t>
  </si>
  <si>
    <t>DEMİRAY</t>
  </si>
  <si>
    <t>KARALI</t>
  </si>
  <si>
    <t>DENİZ EFE</t>
  </si>
  <si>
    <t>METİN AYAZ</t>
  </si>
  <si>
    <t>KOLAK</t>
  </si>
  <si>
    <t>TOPALOĞLU</t>
  </si>
  <si>
    <t>EMİN ZEYT</t>
  </si>
  <si>
    <t>SARİKAN</t>
  </si>
  <si>
    <t>EŞİN</t>
  </si>
  <si>
    <t>SERAY</t>
  </si>
  <si>
    <t>ÖZENÇ</t>
  </si>
  <si>
    <t>TAHSİN EREN</t>
  </si>
  <si>
    <t>AKDEMİR</t>
  </si>
  <si>
    <t>TOLGA EFE</t>
  </si>
  <si>
    <t>AYDOĞAN</t>
  </si>
  <si>
    <t>UĞUR EGE</t>
  </si>
  <si>
    <t>KASAP</t>
  </si>
  <si>
    <t>AĞLAMAZLAR</t>
  </si>
  <si>
    <t>DALDAL</t>
  </si>
  <si>
    <t>OZAN YUSUF</t>
  </si>
  <si>
    <t>YALÇIN</t>
  </si>
  <si>
    <t>ZEYNEP MELİS</t>
  </si>
  <si>
    <t>SOYSAL</t>
  </si>
  <si>
    <t>OKYANUS</t>
  </si>
  <si>
    <t>ERİŞ</t>
  </si>
  <si>
    <t>UMUT DENİZ</t>
  </si>
  <si>
    <t>GÜNAYDIN</t>
  </si>
  <si>
    <t>LAVİN ARYA</t>
  </si>
  <si>
    <t>KOKU</t>
  </si>
  <si>
    <t>BERA</t>
  </si>
  <si>
    <t>İNCEKARA</t>
  </si>
  <si>
    <t>İBRAHİM EGE</t>
  </si>
  <si>
    <t>BALCI</t>
  </si>
  <si>
    <t>BAHAR</t>
  </si>
  <si>
    <t>DENİZ ARVEN</t>
  </si>
  <si>
    <t>GENÇ</t>
  </si>
  <si>
    <t>EFE GÖRKEM</t>
  </si>
  <si>
    <t>ATUĞ</t>
  </si>
  <si>
    <t>ELİF HÜMA</t>
  </si>
  <si>
    <t>AYDOĞDU</t>
  </si>
  <si>
    <t>SUSAR</t>
  </si>
  <si>
    <t>ELİS MİLA</t>
  </si>
  <si>
    <t>DURAN</t>
  </si>
  <si>
    <t>MEHMET DORUK</t>
  </si>
  <si>
    <t>KOYUN</t>
  </si>
  <si>
    <t>BURAK</t>
  </si>
  <si>
    <t>ÇAKIRLAR</t>
  </si>
  <si>
    <t>MURAT EMİR</t>
  </si>
  <si>
    <t>ARTVİNLİ</t>
  </si>
  <si>
    <t>KARABOĞA</t>
  </si>
  <si>
    <t>HAMZA ZEYD</t>
  </si>
  <si>
    <t>TUĞRUL</t>
  </si>
  <si>
    <t>OZAN TUNA</t>
  </si>
  <si>
    <t>DÜLGER</t>
  </si>
  <si>
    <t>MAZMANOĞLU</t>
  </si>
  <si>
    <t>SEMA NUR</t>
  </si>
  <si>
    <t>TOYGAR</t>
  </si>
  <si>
    <t>GÖNÜLAÇAR</t>
  </si>
  <si>
    <t>TUĞSEM</t>
  </si>
  <si>
    <t>KAVAKLI</t>
  </si>
  <si>
    <t>UFUK</t>
  </si>
  <si>
    <t>BAYRAM</t>
  </si>
  <si>
    <t>ERDEN</t>
  </si>
  <si>
    <t>SELİM</t>
  </si>
  <si>
    <t>ALPER</t>
  </si>
  <si>
    <t>UĞUR</t>
  </si>
  <si>
    <t>YİĞİT ÇINAR</t>
  </si>
  <si>
    <t>HAVVA NUR</t>
  </si>
  <si>
    <t>KOCABAŞOĞLU</t>
  </si>
  <si>
    <t>BETÜL</t>
  </si>
  <si>
    <t>HASAN</t>
  </si>
  <si>
    <t>AKYOL</t>
  </si>
  <si>
    <t>AZRA ADA</t>
  </si>
  <si>
    <t>AKGÜN</t>
  </si>
  <si>
    <t>ASİL</t>
  </si>
  <si>
    <t>KÖSEOĞLU</t>
  </si>
  <si>
    <t>BATUHAN</t>
  </si>
  <si>
    <t>BOZDAĞ</t>
  </si>
  <si>
    <t>IŞIM</t>
  </si>
  <si>
    <t>GÜNEŞ MAYA</t>
  </si>
  <si>
    <t>ADAM</t>
  </si>
  <si>
    <t>HAZEL NİSA</t>
  </si>
  <si>
    <t>BOZAN</t>
  </si>
  <si>
    <t>IŞIL GÖKÇE</t>
  </si>
  <si>
    <t>DENERİ</t>
  </si>
  <si>
    <t>İSKENDER</t>
  </si>
  <si>
    <t>ÖZDEMİR</t>
  </si>
  <si>
    <t>KEMAL</t>
  </si>
  <si>
    <t>DAŞDEMİR</t>
  </si>
  <si>
    <t>MELİSA</t>
  </si>
  <si>
    <t>YONAR</t>
  </si>
  <si>
    <t>MİNA</t>
  </si>
  <si>
    <t>KARAHAN</t>
  </si>
  <si>
    <t>NAİME DURU</t>
  </si>
  <si>
    <t>YAĞMUROĞLU</t>
  </si>
  <si>
    <t>DEMİR DENİZ</t>
  </si>
  <si>
    <t>DEMİRKOL</t>
  </si>
  <si>
    <t>Sınıf Öğretmeni: EYÜPYIDIRIM</t>
  </si>
  <si>
    <t>SAĞ/GÖZ</t>
  </si>
  <si>
    <t>SOL /GÖZ</t>
  </si>
  <si>
    <t>İKİ GÖZ</t>
  </si>
  <si>
    <t>GÖZ DOKTORU</t>
  </si>
  <si>
    <t xml:space="preserve">ZEYNEP EYLÜL </t>
  </si>
  <si>
    <t>GÖZLÜKLÜ</t>
  </si>
  <si>
    <t>2H</t>
  </si>
  <si>
    <t>Sınıf Öğretmeni: SEDA GÜZEL CEYLAN</t>
  </si>
  <si>
    <t>Sınıf Öğretmeni: NAZMİYE ÇETİN</t>
  </si>
  <si>
    <t>Sınıf Öğretmeni: ÜMMÜ DURMAZ</t>
  </si>
  <si>
    <t>Sınıf Öğretmeni: FİLİZ KÖSE</t>
  </si>
  <si>
    <t>Sınıf Öğretmeni: İLKNUR BOZDOĞAN</t>
  </si>
  <si>
    <t>NURİ EYMEN</t>
  </si>
  <si>
    <t>GÜRE</t>
  </si>
  <si>
    <t>MURAT</t>
  </si>
  <si>
    <t>ŞEKERCİ</t>
  </si>
  <si>
    <t>NİSANUR</t>
  </si>
  <si>
    <t>KAYNAR</t>
  </si>
  <si>
    <t>RAİFE NUR</t>
  </si>
  <si>
    <t>GÜLTEKİN</t>
  </si>
  <si>
    <t>MİRAÇ CELAL</t>
  </si>
  <si>
    <t>DÖNMEZ</t>
  </si>
  <si>
    <t>SELÇUK ALİ</t>
  </si>
  <si>
    <t>ALTINGÜN</t>
  </si>
  <si>
    <t>OKTAY</t>
  </si>
  <si>
    <t>ÇINAR</t>
  </si>
  <si>
    <t>ÇAKMAKOĞLU</t>
  </si>
  <si>
    <t>ALİ İHSAN</t>
  </si>
  <si>
    <t>AKBAŞ</t>
  </si>
  <si>
    <t>ŞEHMUS</t>
  </si>
  <si>
    <t>AKBULUT</t>
  </si>
  <si>
    <t>AHMET ALP</t>
  </si>
  <si>
    <t>ÖZCAN</t>
  </si>
  <si>
    <t>ZEYNEP SARE</t>
  </si>
  <si>
    <t>KOCA</t>
  </si>
  <si>
    <t>FATMA ZÜMRA</t>
  </si>
  <si>
    <t>ABANOZ</t>
  </si>
  <si>
    <t>NİSA KEZBAN</t>
  </si>
  <si>
    <t>DENİZALP</t>
  </si>
  <si>
    <t>SEZEN</t>
  </si>
  <si>
    <t>ALİYAR</t>
  </si>
  <si>
    <t>HATİCE SEVDE</t>
  </si>
  <si>
    <t>MADAN</t>
  </si>
  <si>
    <t>HASAN MERT</t>
  </si>
  <si>
    <t>FERİDUN</t>
  </si>
  <si>
    <t>KARAKURT</t>
  </si>
  <si>
    <t>SÜLEYMAN YAMAN</t>
  </si>
  <si>
    <t>ELİF BERÇEM</t>
  </si>
  <si>
    <t>KAHRAMAN</t>
  </si>
  <si>
    <t>HASAN EYMEN</t>
  </si>
  <si>
    <t>UŞAKLI</t>
  </si>
  <si>
    <t>SÜLEYMAN TALHA</t>
  </si>
  <si>
    <t>MENDEŞ</t>
  </si>
  <si>
    <t>KIVANÇ</t>
  </si>
  <si>
    <t>AHMET YUSUF</t>
  </si>
  <si>
    <t>DÜNDAR</t>
  </si>
  <si>
    <t>MEHMET ALİ</t>
  </si>
  <si>
    <t>LİMONCU</t>
  </si>
  <si>
    <t>ORHAN KAAN</t>
  </si>
  <si>
    <t>UÇAR</t>
  </si>
  <si>
    <t>FATIMA MERYEM</t>
  </si>
  <si>
    <t>YÜKSEL</t>
  </si>
  <si>
    <t>YAMAN</t>
  </si>
  <si>
    <t>DEMİREL</t>
  </si>
  <si>
    <t>ZEYNEP</t>
  </si>
  <si>
    <t>DOĞAN</t>
  </si>
  <si>
    <t>AZRA NUR</t>
  </si>
  <si>
    <t>CİHANGİR</t>
  </si>
  <si>
    <t>KARA</t>
  </si>
  <si>
    <t>MEHMET YİĞİT</t>
  </si>
  <si>
    <t>AKSU</t>
  </si>
  <si>
    <t>SÜNBÜL</t>
  </si>
  <si>
    <t>SERRA NAZ</t>
  </si>
  <si>
    <t>ARACI</t>
  </si>
  <si>
    <t>NEHİR</t>
  </si>
  <si>
    <t>BİNGÖL</t>
  </si>
  <si>
    <t>EYMEN</t>
  </si>
  <si>
    <t>UŞTUK</t>
  </si>
  <si>
    <t>DUR</t>
  </si>
  <si>
    <t>BERİL</t>
  </si>
  <si>
    <t>BATURALP</t>
  </si>
  <si>
    <t>GÖVEN</t>
  </si>
  <si>
    <t>MUSTAFA EREN</t>
  </si>
  <si>
    <t>BALIN</t>
  </si>
  <si>
    <t>ELİF MISRA</t>
  </si>
  <si>
    <t>ARDA</t>
  </si>
  <si>
    <t>NAZ</t>
  </si>
  <si>
    <t>YAYLACI</t>
  </si>
  <si>
    <t>DOĞU</t>
  </si>
  <si>
    <t>HAYAT</t>
  </si>
  <si>
    <t>ÇAMLICA</t>
  </si>
  <si>
    <t>MEHMETHAN</t>
  </si>
  <si>
    <t>KARAKAŞ</t>
  </si>
  <si>
    <t>NURAN EYLÜL</t>
  </si>
  <si>
    <t>SOĞUKPINAR</t>
  </si>
  <si>
    <t>EKREM EFE</t>
  </si>
  <si>
    <t>ŞÜKRÜ YUSUF</t>
  </si>
  <si>
    <t>BEREN</t>
  </si>
  <si>
    <t>MUSTAFA</t>
  </si>
  <si>
    <t>HAFIZ</t>
  </si>
  <si>
    <t>ELMAS</t>
  </si>
  <si>
    <t>ERKAN</t>
  </si>
  <si>
    <t>ELİF BEYZA</t>
  </si>
  <si>
    <t>SÖNMEZ</t>
  </si>
  <si>
    <t>DEMİR KAĞAN</t>
  </si>
  <si>
    <t>KAPLAN</t>
  </si>
  <si>
    <t>AKIN ÇINAR</t>
  </si>
  <si>
    <t>SALİM EFE</t>
  </si>
  <si>
    <t>DİKYAR</t>
  </si>
  <si>
    <t>ESLEM</t>
  </si>
  <si>
    <t>YILDIRIM</t>
  </si>
  <si>
    <t>MUHAMMET ALPTUĞ</t>
  </si>
  <si>
    <t>BALTALI</t>
  </si>
  <si>
    <t>ALİ UĞUR</t>
  </si>
  <si>
    <t>YAZGAN</t>
  </si>
  <si>
    <t>ATICI</t>
  </si>
  <si>
    <t>MUHAMMED ALİ</t>
  </si>
  <si>
    <t>OLGAÇ</t>
  </si>
  <si>
    <t>YETİŞKİN</t>
  </si>
  <si>
    <t>MERİÇ</t>
  </si>
  <si>
    <t>Sınıf Öğretmeni: BEKİR ÖZTÜRK</t>
  </si>
  <si>
    <t>YUSUF KEREM</t>
  </si>
  <si>
    <t>OKUR</t>
  </si>
  <si>
    <t>MEHMETCAN</t>
  </si>
  <si>
    <t>BIÇAKÇI</t>
  </si>
  <si>
    <t>DOĞA NİSA</t>
  </si>
  <si>
    <t>GÖKTAŞ</t>
  </si>
  <si>
    <t>AMİNE ERVA</t>
  </si>
  <si>
    <t>SEVİNÇ</t>
  </si>
  <si>
    <t>BOZER</t>
  </si>
  <si>
    <t>FURKAN TAHA</t>
  </si>
  <si>
    <t>YÜCEL</t>
  </si>
  <si>
    <t>NİSA DURU</t>
  </si>
  <si>
    <t>DEMİR DOĞAN</t>
  </si>
  <si>
    <t>YÜCETAŞ</t>
  </si>
  <si>
    <t>AZRA AYŞE</t>
  </si>
  <si>
    <t>ÖZKAN</t>
  </si>
  <si>
    <t>AYŞE NAZ</t>
  </si>
  <si>
    <t>SERRA SEVGİ</t>
  </si>
  <si>
    <t>ARKALI</t>
  </si>
  <si>
    <t>ALPİN</t>
  </si>
  <si>
    <t>KESMEN</t>
  </si>
  <si>
    <t>ZEKİ MERT</t>
  </si>
  <si>
    <t>ERGÜN</t>
  </si>
  <si>
    <t>FERAYE DENİZ</t>
  </si>
  <si>
    <t>ÇAKALOĞLU</t>
  </si>
  <si>
    <t>KARAKÖSE</t>
  </si>
  <si>
    <t>ÇAKMAK</t>
  </si>
  <si>
    <t>BULUT ALP</t>
  </si>
  <si>
    <t>KURT</t>
  </si>
  <si>
    <t>CESUR ALPER</t>
  </si>
  <si>
    <t>ATAR</t>
  </si>
  <si>
    <t>YAĞIZ EFE</t>
  </si>
  <si>
    <t>ALDAĞ</t>
  </si>
  <si>
    <t>AHMED EYMEN</t>
  </si>
  <si>
    <t>PINAR</t>
  </si>
  <si>
    <t>MİRAY SARE</t>
  </si>
  <si>
    <t>ORHAN SELİM</t>
  </si>
  <si>
    <t>PULAT</t>
  </si>
  <si>
    <t>BORAN</t>
  </si>
  <si>
    <t>GÜLBAZ</t>
  </si>
  <si>
    <t>YUSUF ALİ</t>
  </si>
  <si>
    <t>KUZEY</t>
  </si>
  <si>
    <t>KEREM</t>
  </si>
  <si>
    <t>AĞCAER</t>
  </si>
  <si>
    <t>AYŞİN</t>
  </si>
  <si>
    <t>AYKUT</t>
  </si>
  <si>
    <t>BERRA NAZ</t>
  </si>
  <si>
    <t>EVCİ</t>
  </si>
  <si>
    <t>DENİZ ALİ</t>
  </si>
  <si>
    <t>KILIÇ</t>
  </si>
  <si>
    <t>DİLEM</t>
  </si>
  <si>
    <t>TAŞDEMİR</t>
  </si>
  <si>
    <t>Sınıf Öğretmeni: BERNA OKTAY</t>
  </si>
  <si>
    <t>EYMEN EMİR</t>
  </si>
  <si>
    <t>TÜMEL</t>
  </si>
  <si>
    <t>NİHAT EREN</t>
  </si>
  <si>
    <t>KIRAN</t>
  </si>
  <si>
    <t>ELİS BERAY</t>
  </si>
  <si>
    <t>GÜNGÖRMÜŞ</t>
  </si>
  <si>
    <t>ATAY</t>
  </si>
  <si>
    <t>ASLIHAN</t>
  </si>
  <si>
    <t>BERKE</t>
  </si>
  <si>
    <t>AYGÜN</t>
  </si>
  <si>
    <t>EYMEN GÖKTUĞ</t>
  </si>
  <si>
    <t>SOYLU</t>
  </si>
  <si>
    <t>MUSTAFA GÜNAY</t>
  </si>
  <si>
    <t>GÜLSEVER</t>
  </si>
  <si>
    <t>YUSUF MORDEM</t>
  </si>
  <si>
    <t>ABDULLAH ENES</t>
  </si>
  <si>
    <t>SU</t>
  </si>
  <si>
    <t>TEKİN</t>
  </si>
  <si>
    <t>EYMEN ARAS</t>
  </si>
  <si>
    <t>YÜZER</t>
  </si>
  <si>
    <t>ARHAN</t>
  </si>
  <si>
    <t>KIRCI</t>
  </si>
  <si>
    <t>AYBÜKE AYLİN</t>
  </si>
  <si>
    <t>ERTEK</t>
  </si>
  <si>
    <t>FERİDE AHSEN</t>
  </si>
  <si>
    <t>KÖSE</t>
  </si>
  <si>
    <t>AKCAN</t>
  </si>
  <si>
    <t>ÇALIŞKAN</t>
  </si>
  <si>
    <t>UMAY ESİLA</t>
  </si>
  <si>
    <t>PEHLİVAN</t>
  </si>
  <si>
    <t>YİĞİT</t>
  </si>
  <si>
    <t>TEKEREK</t>
  </si>
  <si>
    <t>YAREN</t>
  </si>
  <si>
    <t>ERÇİN</t>
  </si>
  <si>
    <t>SELVİ</t>
  </si>
  <si>
    <t>AÇELYA</t>
  </si>
  <si>
    <t>SELEN</t>
  </si>
  <si>
    <t>OZAN</t>
  </si>
  <si>
    <t>DENGİZ</t>
  </si>
  <si>
    <t>AHMET TUĞRUL</t>
  </si>
  <si>
    <t>TABAŞ</t>
  </si>
  <si>
    <t>ALPARSLAN</t>
  </si>
  <si>
    <t>ZEYNEP GÜL</t>
  </si>
  <si>
    <t>GÜLGEZ</t>
  </si>
  <si>
    <t>KERİM SİNAN</t>
  </si>
  <si>
    <t>AKAY DEMİR</t>
  </si>
  <si>
    <t>BİLGİLİ</t>
  </si>
  <si>
    <t>VEYSEL EFE</t>
  </si>
  <si>
    <t>TURHAN</t>
  </si>
  <si>
    <t>TANRIÖVER</t>
  </si>
  <si>
    <t>UMAY</t>
  </si>
  <si>
    <t>ERUL</t>
  </si>
  <si>
    <t>ÇAĞIRICI</t>
  </si>
  <si>
    <t>ATA</t>
  </si>
  <si>
    <t>ARPAT</t>
  </si>
  <si>
    <t>Sınıf Öğretmeni: ERSİN TÜREDİ</t>
  </si>
  <si>
    <t>KEMAL EFE</t>
  </si>
  <si>
    <t>BENZER</t>
  </si>
  <si>
    <t>MELİS SULTAN</t>
  </si>
  <si>
    <t>ÜNSAL</t>
  </si>
  <si>
    <t>HALİL SAMED</t>
  </si>
  <si>
    <t>AYŞE</t>
  </si>
  <si>
    <t>TÜRKMEN</t>
  </si>
  <si>
    <t>EGEMEN</t>
  </si>
  <si>
    <t>ANIK</t>
  </si>
  <si>
    <t>GAMZE</t>
  </si>
  <si>
    <t>EROL</t>
  </si>
  <si>
    <t>ÖMER FARUK</t>
  </si>
  <si>
    <t>ÇİÇEKDEMİR</t>
  </si>
  <si>
    <t>AREN</t>
  </si>
  <si>
    <t>ARTIRAN</t>
  </si>
  <si>
    <t>ATİLLA</t>
  </si>
  <si>
    <t>BAŞ</t>
  </si>
  <si>
    <t>BİLGE</t>
  </si>
  <si>
    <t>KARAKOÇ</t>
  </si>
  <si>
    <t>ELİS</t>
  </si>
  <si>
    <t>KEREM TOPRAK</t>
  </si>
  <si>
    <t>GÜNDÜZ</t>
  </si>
  <si>
    <t>ELYA BELİZ</t>
  </si>
  <si>
    <t>SAĞLAM</t>
  </si>
  <si>
    <t>TÜRKİLERİ</t>
  </si>
  <si>
    <t>YİĞİT ALİ</t>
  </si>
  <si>
    <t>ALİ ŞENOL</t>
  </si>
  <si>
    <t>ELMİRA</t>
  </si>
  <si>
    <t>GENÇER</t>
  </si>
  <si>
    <t>ERKAN TUĞRA</t>
  </si>
  <si>
    <t>ALİ SİDAR</t>
  </si>
  <si>
    <t>CANSIN ASYA</t>
  </si>
  <si>
    <t>ALAN</t>
  </si>
  <si>
    <t>EMİR KUZEY</t>
  </si>
  <si>
    <t>ARAT</t>
  </si>
  <si>
    <t>EYMEN EGE</t>
  </si>
  <si>
    <t>MASAL DURU</t>
  </si>
  <si>
    <t>KARATAYLI</t>
  </si>
  <si>
    <t>TURGUT ALP</t>
  </si>
  <si>
    <t>ZEYNEP BADE</t>
  </si>
  <si>
    <t>MANAV</t>
  </si>
  <si>
    <t>PUSAT</t>
  </si>
  <si>
    <t>SARAY</t>
  </si>
  <si>
    <t>AMİNE SAHRA</t>
  </si>
  <si>
    <t>ARİF EMRE</t>
  </si>
  <si>
    <t>GİRİT</t>
  </si>
  <si>
    <t>FATİH KEREM</t>
  </si>
  <si>
    <t>MANDAL</t>
  </si>
  <si>
    <t>BEKMEZ</t>
  </si>
  <si>
    <t>MUHAMMED FURKAN</t>
  </si>
  <si>
    <t>HÜSEYİN TALHA</t>
  </si>
  <si>
    <t>ESER</t>
  </si>
  <si>
    <t>ALİ TOPRAK</t>
  </si>
  <si>
    <t>FIRAT</t>
  </si>
  <si>
    <t>ERVA</t>
  </si>
  <si>
    <t>ELİF ECE</t>
  </si>
  <si>
    <t>GÜNEN</t>
  </si>
  <si>
    <t>SELİM EFE</t>
  </si>
  <si>
    <t>ZEYNEP ECE</t>
  </si>
  <si>
    <t>KARABACI</t>
  </si>
  <si>
    <t>GÖKTUĞ</t>
  </si>
  <si>
    <t>SABRİ</t>
  </si>
  <si>
    <t>EMİR</t>
  </si>
  <si>
    <t>ÖZEL</t>
  </si>
  <si>
    <t>REYHAN</t>
  </si>
  <si>
    <t>KARAÇALI</t>
  </si>
  <si>
    <t>HİLAL</t>
  </si>
  <si>
    <t>ASIM ÖMER</t>
  </si>
  <si>
    <t>ÖZTEKE</t>
  </si>
  <si>
    <t>TURGUT</t>
  </si>
  <si>
    <t>BAŞARAN</t>
  </si>
  <si>
    <t>ALİ ENES</t>
  </si>
  <si>
    <t>YAĞCI</t>
  </si>
  <si>
    <t>CEREN NEVA</t>
  </si>
  <si>
    <t>ARAS</t>
  </si>
  <si>
    <t>KARACAN</t>
  </si>
  <si>
    <t>UYANIK</t>
  </si>
  <si>
    <t>SELÇUK</t>
  </si>
  <si>
    <t>ARAS MİRAÇ</t>
  </si>
  <si>
    <t>ZEYTİN</t>
  </si>
  <si>
    <t>CELAL AYAZ</t>
  </si>
  <si>
    <t>OLUĞ</t>
  </si>
  <si>
    <t>YANIK</t>
  </si>
  <si>
    <t>TUĞÇE</t>
  </si>
  <si>
    <t>PARS</t>
  </si>
  <si>
    <t>HINIK</t>
  </si>
  <si>
    <t>DEMİR İHSAN</t>
  </si>
  <si>
    <t>İLKE</t>
  </si>
  <si>
    <t>ZEYNO</t>
  </si>
  <si>
    <t>İKRA EBRAR</t>
  </si>
  <si>
    <t>ÇOBAN</t>
  </si>
  <si>
    <t>BİRCESU GÜLSE</t>
  </si>
  <si>
    <t>SİNOPLUOĞLU</t>
  </si>
  <si>
    <t>ELİF SU</t>
  </si>
  <si>
    <t>ÜLKER</t>
  </si>
  <si>
    <t>KUTAY AZİZ</t>
  </si>
  <si>
    <t>ZEYNEP ESİLA</t>
  </si>
  <si>
    <t>SİVRİKAYA</t>
  </si>
  <si>
    <t>AHMET ARAS</t>
  </si>
  <si>
    <t>ELİSYA</t>
  </si>
  <si>
    <t>İMER</t>
  </si>
  <si>
    <t>TOLGA</t>
  </si>
  <si>
    <t>AKMANER</t>
  </si>
  <si>
    <t>EYMEN ALP</t>
  </si>
  <si>
    <t>TOPUŞ</t>
  </si>
  <si>
    <t>BAKIRCI</t>
  </si>
  <si>
    <t>ALİ</t>
  </si>
  <si>
    <t>TAŞKIN</t>
  </si>
  <si>
    <t>BENLİCAN</t>
  </si>
  <si>
    <t>ÇEVİK</t>
  </si>
  <si>
    <t>UYAR</t>
  </si>
  <si>
    <t>PINARBAŞI</t>
  </si>
  <si>
    <t>YENİCE</t>
  </si>
  <si>
    <t>CANDAŞ</t>
  </si>
  <si>
    <t>AYÇİN</t>
  </si>
  <si>
    <t>SELİN</t>
  </si>
  <si>
    <t>AKDAĞ</t>
  </si>
  <si>
    <t>MUSTAFA AYBERK</t>
  </si>
  <si>
    <t>BAYRAKLAR</t>
  </si>
  <si>
    <t>GÖRKEM</t>
  </si>
  <si>
    <t>ŞANAL</t>
  </si>
  <si>
    <t>ELİAĞIR</t>
  </si>
  <si>
    <t>KATTAZ</t>
  </si>
  <si>
    <t>YEŞİLYURT</t>
  </si>
  <si>
    <t>DEFNE RAVZA</t>
  </si>
  <si>
    <t>SIRÇANCI</t>
  </si>
  <si>
    <t>BÜŞRA GÜNEŞ</t>
  </si>
  <si>
    <t>SİNEM</t>
  </si>
  <si>
    <t>KAPÇAK</t>
  </si>
  <si>
    <t>YUSUF UMUT</t>
  </si>
  <si>
    <t>EREK</t>
  </si>
  <si>
    <t>TUANA</t>
  </si>
  <si>
    <t>İBİŞ</t>
  </si>
  <si>
    <t>ÖMER TAHA</t>
  </si>
  <si>
    <t>BİLİCİ</t>
  </si>
  <si>
    <t>MEYRA ELİF</t>
  </si>
  <si>
    <t>İPBAŞ</t>
  </si>
  <si>
    <t>YAĞIZ ALP</t>
  </si>
  <si>
    <t>KARAMANOĞLU</t>
  </si>
  <si>
    <t>ADİL</t>
  </si>
  <si>
    <t>KABAKCI</t>
  </si>
  <si>
    <t>HAZAR</t>
  </si>
  <si>
    <t>BERBER</t>
  </si>
  <si>
    <t>ÖNGÜN</t>
  </si>
  <si>
    <t>ELİF NAZ</t>
  </si>
  <si>
    <t>ZEYNEP ELİF</t>
  </si>
  <si>
    <t>NİDANUR</t>
  </si>
  <si>
    <t>FATİH EYMEN</t>
  </si>
  <si>
    <t>AKPINAR</t>
  </si>
  <si>
    <t>EMİN ARAS</t>
  </si>
  <si>
    <t>TAMSÖZLÜ</t>
  </si>
  <si>
    <t>ARDA NOYAN</t>
  </si>
  <si>
    <t>MİRAY DEFNE</t>
  </si>
  <si>
    <t>İPÇİ</t>
  </si>
  <si>
    <t>GİRAY</t>
  </si>
  <si>
    <t>GİRGİN</t>
  </si>
  <si>
    <t>ELİF ADA</t>
  </si>
  <si>
    <t>GÖKÇEN</t>
  </si>
  <si>
    <t>ÖZYILMAZ</t>
  </si>
  <si>
    <t>YAĞIZ</t>
  </si>
  <si>
    <t>KIRAL</t>
  </si>
  <si>
    <t>ÖZ</t>
  </si>
  <si>
    <t>ORHAN</t>
  </si>
  <si>
    <t>EGE EYMEN</t>
  </si>
  <si>
    <t>TUĞRA</t>
  </si>
  <si>
    <t>MELİH</t>
  </si>
  <si>
    <t>SERVAN</t>
  </si>
  <si>
    <t>BEYOĞLU</t>
  </si>
  <si>
    <t>YAĞMUR</t>
  </si>
  <si>
    <t>ASEL</t>
  </si>
  <si>
    <t>IŞILDAK</t>
  </si>
  <si>
    <t>DOĞANCI</t>
  </si>
  <si>
    <t>ELİF NİHAN</t>
  </si>
  <si>
    <t>ÇİTİL</t>
  </si>
  <si>
    <t>KAAN</t>
  </si>
  <si>
    <t>MUSTAFA ESAD</t>
  </si>
  <si>
    <t>OKUTAN</t>
  </si>
  <si>
    <t>ALİ AYAZ</t>
  </si>
  <si>
    <t>ESMA</t>
  </si>
  <si>
    <t>DAĞDEVİREN</t>
  </si>
  <si>
    <t>ENZEL MİRA</t>
  </si>
  <si>
    <t>POYRAZ</t>
  </si>
  <si>
    <t>ZERYA SİMAY</t>
  </si>
  <si>
    <t>KARAKUŞ</t>
  </si>
  <si>
    <t>UTKU ÖMER</t>
  </si>
  <si>
    <t>SARILIK VAR</t>
  </si>
  <si>
    <t>Sınıf Öğretmeni: HÜSEYİN ERAYDIN</t>
  </si>
  <si>
    <t>Sınıf Öğretmeni: MURAT ARAS</t>
  </si>
  <si>
    <t>Sınıf Öğretmeni: ZEKİ KESER</t>
  </si>
  <si>
    <t>Sınıf Öğretmeni: YILDAN KARAKUŞ</t>
  </si>
  <si>
    <t>Sınıf Öğretmeni: EMİN BULUT</t>
  </si>
  <si>
    <t>Sınıf Öğretmeni: HACI YILDIZ</t>
  </si>
  <si>
    <t>Sınıf Öğretmeni: LEYLA SEVİNÇ</t>
  </si>
  <si>
    <t>HALİL EYMEN</t>
  </si>
  <si>
    <t>ÖZER</t>
  </si>
  <si>
    <t>EYLÜL ADA</t>
  </si>
  <si>
    <t>SABANCILAR</t>
  </si>
  <si>
    <t>ADNAN</t>
  </si>
  <si>
    <t>EREN EFE</t>
  </si>
  <si>
    <t>HACIOĞLU</t>
  </si>
  <si>
    <t>BETÜL NUR</t>
  </si>
  <si>
    <t>UĞUZ</t>
  </si>
  <si>
    <t>AKALIN</t>
  </si>
  <si>
    <t>HAFSA VERA</t>
  </si>
  <si>
    <t>DEMİRCİ</t>
  </si>
  <si>
    <t>BERRAK PELİN</t>
  </si>
  <si>
    <t>MASAL MİNA</t>
  </si>
  <si>
    <t>ÖZKÖZÜ</t>
  </si>
  <si>
    <t>DAĞÜSTÜ</t>
  </si>
  <si>
    <t>YELER</t>
  </si>
  <si>
    <t>DOĞANALP</t>
  </si>
  <si>
    <t>CENK</t>
  </si>
  <si>
    <t>ENES MALİK</t>
  </si>
  <si>
    <t>KARAGÖZ</t>
  </si>
  <si>
    <t>DENİZ ALP</t>
  </si>
  <si>
    <t>GAZOZCU</t>
  </si>
  <si>
    <t>GÜLŞAH DENİZ</t>
  </si>
  <si>
    <t>GÖZMEN</t>
  </si>
  <si>
    <t>ELVİN</t>
  </si>
  <si>
    <t>OLGUN</t>
  </si>
  <si>
    <t>RÜZGAR AYDIN</t>
  </si>
  <si>
    <t>USTURUMCALI</t>
  </si>
  <si>
    <t>ÖNEL</t>
  </si>
  <si>
    <t>İKLİM</t>
  </si>
  <si>
    <t>DOLUNAY</t>
  </si>
  <si>
    <t>GÖNÜL ELİZ</t>
  </si>
  <si>
    <t>KARANFİL</t>
  </si>
  <si>
    <t>AYŞEGÜL</t>
  </si>
  <si>
    <t>SÜLEYMAN</t>
  </si>
  <si>
    <t>AFACAN</t>
  </si>
  <si>
    <t>YASEMİN SABRİNA</t>
  </si>
  <si>
    <t>FATMA KUMSAL</t>
  </si>
  <si>
    <t>IŞIK</t>
  </si>
  <si>
    <t>MERT</t>
  </si>
  <si>
    <t>HATİCE MERYEM</t>
  </si>
  <si>
    <t>SAYIN</t>
  </si>
  <si>
    <t>ŞEYMA</t>
  </si>
  <si>
    <t>ÖNCÜ</t>
  </si>
  <si>
    <t>PAKSOY</t>
  </si>
  <si>
    <t>EKİN DENİZ</t>
  </si>
  <si>
    <t>KARANLIOĞLU</t>
  </si>
  <si>
    <t>ÇAĞAN</t>
  </si>
  <si>
    <t>ÖZSEZGİN</t>
  </si>
  <si>
    <t>MUAZ</t>
  </si>
  <si>
    <t>OKAY</t>
  </si>
  <si>
    <t>NİL</t>
  </si>
  <si>
    <t>İNCİ</t>
  </si>
  <si>
    <t>BOR</t>
  </si>
  <si>
    <t>KİREMİTÇİ</t>
  </si>
  <si>
    <t>EMİRHAN</t>
  </si>
  <si>
    <t>TURGUT TUĞŞAD</t>
  </si>
  <si>
    <t>BAKLACI</t>
  </si>
  <si>
    <t>YAKARTAŞ</t>
  </si>
  <si>
    <t>ELİF DOĞA</t>
  </si>
  <si>
    <t>TAMER</t>
  </si>
  <si>
    <t>ÖMER EFE</t>
  </si>
  <si>
    <t>BÜYÜKŞİMŞEK</t>
  </si>
  <si>
    <t>MİRAÇ</t>
  </si>
  <si>
    <t>GÜLER</t>
  </si>
  <si>
    <t>İLHAN ARAS</t>
  </si>
  <si>
    <t>TURĞUT</t>
  </si>
  <si>
    <t>SALİHA ERVA</t>
  </si>
  <si>
    <t>VİLDAN</t>
  </si>
  <si>
    <t>EŞKİKARA</t>
  </si>
  <si>
    <t>HAMZA TAHA</t>
  </si>
  <si>
    <t>HAYRİYE ECE</t>
  </si>
  <si>
    <t>AYCAN GÜLER</t>
  </si>
  <si>
    <t>ÖMÜR</t>
  </si>
  <si>
    <t>ÇAYIR</t>
  </si>
  <si>
    <t>ABDULLAH KUTAY</t>
  </si>
  <si>
    <t>HANCI</t>
  </si>
  <si>
    <t>HÜSEYİN KEREM</t>
  </si>
  <si>
    <t>SEVDE NUR</t>
  </si>
  <si>
    <t>ALNIAK</t>
  </si>
  <si>
    <t>ASİL ILGAZ</t>
  </si>
  <si>
    <t>ARAZ</t>
  </si>
  <si>
    <t>MUHAMMED HÜSEYİN</t>
  </si>
  <si>
    <t>ZÜMRA</t>
  </si>
  <si>
    <t>CENGİ</t>
  </si>
  <si>
    <t>SERRA</t>
  </si>
  <si>
    <t>NİHAN</t>
  </si>
  <si>
    <t>BETÜL NAZ</t>
  </si>
  <si>
    <t>KARCI</t>
  </si>
  <si>
    <t>SARYA</t>
  </si>
  <si>
    <t>GÜNEŞ</t>
  </si>
  <si>
    <t>AYŞE MELEK</t>
  </si>
  <si>
    <t>BALKİS</t>
  </si>
  <si>
    <t>ÖZCAL</t>
  </si>
  <si>
    <t>NERİMAN</t>
  </si>
  <si>
    <t>ARSLANDAĞ</t>
  </si>
  <si>
    <t>ELİF MEYRA</t>
  </si>
  <si>
    <t>OFLAZ</t>
  </si>
  <si>
    <t>SELİM AYAZ</t>
  </si>
  <si>
    <t>BABACAN</t>
  </si>
  <si>
    <t>TANEM SU</t>
  </si>
  <si>
    <t>İLHAN</t>
  </si>
  <si>
    <t>HAN</t>
  </si>
  <si>
    <t>AKSÜNGER</t>
  </si>
  <si>
    <t>BAYBARS KAAN</t>
  </si>
  <si>
    <t>İSMAİL</t>
  </si>
  <si>
    <t>ÇOLAK</t>
  </si>
  <si>
    <t>ALİ KAYRA</t>
  </si>
  <si>
    <t>ALİ UFUK</t>
  </si>
  <si>
    <t>EGE</t>
  </si>
  <si>
    <t>ÇOKYAŞAR</t>
  </si>
  <si>
    <t>DİNDAR</t>
  </si>
  <si>
    <t>CEMRE NİSA</t>
  </si>
  <si>
    <t>MİRAN</t>
  </si>
  <si>
    <t>MUHAMMED BORAN</t>
  </si>
  <si>
    <t>KARACA</t>
  </si>
  <si>
    <t>ABİDİN BUĞRA</t>
  </si>
  <si>
    <t>NAZ RANA</t>
  </si>
  <si>
    <t>ÖZÇELİK</t>
  </si>
  <si>
    <t>ESENER</t>
  </si>
  <si>
    <t>HEJA</t>
  </si>
  <si>
    <t>BEYAZ</t>
  </si>
  <si>
    <t>TAHA</t>
  </si>
  <si>
    <t>ÇİTCİ</t>
  </si>
  <si>
    <t>DEFNE DURU</t>
  </si>
  <si>
    <t>EYMEN KAYRA</t>
  </si>
  <si>
    <t>SÜLEYMAN SAKİ</t>
  </si>
  <si>
    <t>ÜREM</t>
  </si>
  <si>
    <t>HÜSEYİN GÖKTUĞ</t>
  </si>
  <si>
    <t>BERAY</t>
  </si>
  <si>
    <t>UTKU</t>
  </si>
  <si>
    <t>HİRA NUR</t>
  </si>
  <si>
    <t>ÇÖRTÜKCÜ</t>
  </si>
  <si>
    <t>AYAZ KAĞAN</t>
  </si>
  <si>
    <t>UZUN</t>
  </si>
  <si>
    <t>ŞEVVAL SU</t>
  </si>
  <si>
    <t>KANŞIRAY</t>
  </si>
  <si>
    <t>İRFAN UYGAR</t>
  </si>
  <si>
    <t>ŞAHİNCİ</t>
  </si>
  <si>
    <t>MASAL</t>
  </si>
  <si>
    <t>BİLGE ŞİİR</t>
  </si>
  <si>
    <t>BİLGİR</t>
  </si>
  <si>
    <t>TOPAL</t>
  </si>
  <si>
    <t>CEMRE</t>
  </si>
  <si>
    <t>TUNÇER</t>
  </si>
  <si>
    <t>MUAMMER ALP</t>
  </si>
  <si>
    <t>OKAYMIRZA</t>
  </si>
  <si>
    <t>BUĞLEM</t>
  </si>
  <si>
    <t>HALİL METE</t>
  </si>
  <si>
    <t>AYEN</t>
  </si>
  <si>
    <t>SARE</t>
  </si>
  <si>
    <t>EZER</t>
  </si>
  <si>
    <t>NUR MİNA</t>
  </si>
  <si>
    <t>KIRGIZ</t>
  </si>
  <si>
    <t>YALÇINKAYA</t>
  </si>
  <si>
    <t>ERDEM İLKE</t>
  </si>
  <si>
    <t>BEYDOĞAN</t>
  </si>
  <si>
    <t>AVCİ</t>
  </si>
  <si>
    <t>YUSUF TALHA</t>
  </si>
  <si>
    <t>AYDINLI</t>
  </si>
  <si>
    <t>SERDAR CAN</t>
  </si>
  <si>
    <t>MUHAMMED ENSAR</t>
  </si>
  <si>
    <t>MERSİN</t>
  </si>
  <si>
    <t>RANA MASAL</t>
  </si>
  <si>
    <t>BURAK AREN</t>
  </si>
  <si>
    <t>ÖZMAN</t>
  </si>
  <si>
    <t>KORUCU</t>
  </si>
  <si>
    <t>ARES</t>
  </si>
  <si>
    <t>CEVAT ALP</t>
  </si>
  <si>
    <t>MENDİRME</t>
  </si>
  <si>
    <t>BİLGE KAĞAN</t>
  </si>
  <si>
    <t>ERDOĞAN</t>
  </si>
  <si>
    <t>ASYA</t>
  </si>
  <si>
    <t>GÜRGEN</t>
  </si>
  <si>
    <t>MUSTAFA ENES</t>
  </si>
  <si>
    <t>ALTINÖZ</t>
  </si>
  <si>
    <t>ÇUBUKÇUOĞLU</t>
  </si>
  <si>
    <t>SUNMAZ</t>
  </si>
  <si>
    <t>ALTUNCU</t>
  </si>
  <si>
    <t>ALDEMİR</t>
  </si>
  <si>
    <t>MURAT DURAN</t>
  </si>
  <si>
    <t>SADİYE AYYÜCE</t>
  </si>
  <si>
    <t>CARAL</t>
  </si>
  <si>
    <t>ERTUĞRUL SAİD</t>
  </si>
  <si>
    <t>AKYAĞCI</t>
  </si>
  <si>
    <t>SABRİ DENİZ</t>
  </si>
  <si>
    <t>ELİF DEFNE</t>
  </si>
  <si>
    <t>ATABEY</t>
  </si>
  <si>
    <t>HAFZANUR</t>
  </si>
  <si>
    <t>BUSE</t>
  </si>
  <si>
    <t>EMİNE ÖYKÜ</t>
  </si>
  <si>
    <t>ELBÜĞA</t>
  </si>
  <si>
    <t>EMİR CAN</t>
  </si>
  <si>
    <t>AYAYDIN</t>
  </si>
  <si>
    <t>NUR</t>
  </si>
  <si>
    <t>KÖSESAKAL</t>
  </si>
  <si>
    <t>ÖZVEREN</t>
  </si>
  <si>
    <t>NURDA NİRAN</t>
  </si>
  <si>
    <t>KİNCİ</t>
  </si>
  <si>
    <t>KORAY</t>
  </si>
  <si>
    <t>ESMANUR</t>
  </si>
  <si>
    <t>EBRAR HAVVA</t>
  </si>
  <si>
    <t>UNAL</t>
  </si>
  <si>
    <t>YİĞİT ARAS</t>
  </si>
  <si>
    <t>ÇİFTÇİ</t>
  </si>
  <si>
    <t>AYŞE NUR</t>
  </si>
  <si>
    <t>ÖZGÜL</t>
  </si>
  <si>
    <t>ALTINOK</t>
  </si>
  <si>
    <t>CAN KEREM</t>
  </si>
  <si>
    <t>ALYA DUA</t>
  </si>
  <si>
    <t>ZİYANAK</t>
  </si>
  <si>
    <t>ELİF BELİNAY</t>
  </si>
  <si>
    <t>ŞERMET</t>
  </si>
  <si>
    <t>RAVZA BUĞLEM</t>
  </si>
  <si>
    <t>EYMEN YAĞIZ</t>
  </si>
  <si>
    <t>TÜRKSOY</t>
  </si>
  <si>
    <t>CABADAK</t>
  </si>
  <si>
    <t>MİRZA AHMET</t>
  </si>
  <si>
    <t>ZEYNEP HİLAL</t>
  </si>
  <si>
    <t>SEKİN</t>
  </si>
  <si>
    <t>ORKUN METE</t>
  </si>
  <si>
    <t>ALAGÖZ</t>
  </si>
  <si>
    <t>DORUKHAN</t>
  </si>
  <si>
    <t>EMİN TUĞRA</t>
  </si>
  <si>
    <t>HARDAL</t>
  </si>
  <si>
    <t>YİĞİT BİLGE</t>
  </si>
  <si>
    <t>ÖKSÜZ</t>
  </si>
  <si>
    <t>KARCIOĞLU</t>
  </si>
  <si>
    <t>BEREN ECE</t>
  </si>
  <si>
    <t>ALPEREN</t>
  </si>
  <si>
    <t>ALKILINÇ</t>
  </si>
  <si>
    <t>İPEK SENA</t>
  </si>
  <si>
    <t>AKIN</t>
  </si>
  <si>
    <t>KELEK</t>
  </si>
  <si>
    <t>TÜTÜNCÜOĞLU</t>
  </si>
  <si>
    <t>ELİF ELMİRA</t>
  </si>
  <si>
    <t>KAĞAN</t>
  </si>
  <si>
    <t>ŞAN</t>
  </si>
  <si>
    <t>ASLANOĞLU</t>
  </si>
  <si>
    <t>ÖNGEL</t>
  </si>
  <si>
    <t>ŞAHAN</t>
  </si>
  <si>
    <t>ELİF BERRİN</t>
  </si>
  <si>
    <t>PİŞKİN</t>
  </si>
  <si>
    <t>SEVCAN</t>
  </si>
  <si>
    <t>ALPER BUĞRA</t>
  </si>
  <si>
    <t>SÜLEYMAN KEREM</t>
  </si>
  <si>
    <t>TOKSOY</t>
  </si>
  <si>
    <t>ALMİLA</t>
  </si>
  <si>
    <t>AHMET HAMZA</t>
  </si>
  <si>
    <t>AKIŞ</t>
  </si>
  <si>
    <t>ERĞİN</t>
  </si>
  <si>
    <t>ELİF DURU</t>
  </si>
  <si>
    <t>ELİF NİSA</t>
  </si>
  <si>
    <t>GÖZEL</t>
  </si>
  <si>
    <t>SERTEL</t>
  </si>
  <si>
    <t>HAVİN</t>
  </si>
  <si>
    <t>ÖYKÜ KAYRA</t>
  </si>
  <si>
    <t>GÜMÜŞ</t>
  </si>
  <si>
    <t>UZAY AKIN</t>
  </si>
  <si>
    <t>MEHMET ALPEREN</t>
  </si>
  <si>
    <t>GÜLDALI</t>
  </si>
  <si>
    <t>TOKCAN</t>
  </si>
  <si>
    <t>ZEYNEP KUMSAL</t>
  </si>
  <si>
    <t>UYGAR</t>
  </si>
  <si>
    <t>KOCABAŞ</t>
  </si>
  <si>
    <t>MAHİR SUAT</t>
  </si>
  <si>
    <t>EKEKON</t>
  </si>
  <si>
    <t>KAMİL EFE</t>
  </si>
  <si>
    <t>SARIBAŞ</t>
  </si>
  <si>
    <t>ASUDE</t>
  </si>
  <si>
    <t>KARAOĞLAN</t>
  </si>
  <si>
    <t>ESKİCİ</t>
  </si>
  <si>
    <t>DENİZHAN</t>
  </si>
  <si>
    <t>EKİN</t>
  </si>
  <si>
    <t>RANA</t>
  </si>
  <si>
    <t>ALGIN</t>
  </si>
  <si>
    <t>ZEYNEP BERFİN</t>
  </si>
  <si>
    <t>TEKDAL</t>
  </si>
  <si>
    <t>DOKUZ</t>
  </si>
  <si>
    <t>BERRA</t>
  </si>
  <si>
    <t>ADEM ENES</t>
  </si>
  <si>
    <t>DAĞLI</t>
  </si>
  <si>
    <t>MERYEM BETÜL</t>
  </si>
  <si>
    <t>AKDAN</t>
  </si>
  <si>
    <t>ANIL</t>
  </si>
  <si>
    <t>ZEHRA</t>
  </si>
  <si>
    <t>KARADEMİR</t>
  </si>
  <si>
    <t>YUSUF ARDA</t>
  </si>
  <si>
    <t>HAMZA</t>
  </si>
  <si>
    <t>ÇOPUR</t>
  </si>
  <si>
    <t>İBRAHİM MİRZA</t>
  </si>
  <si>
    <t>SEYMEN EFE</t>
  </si>
  <si>
    <t>ÖNAL</t>
  </si>
  <si>
    <t>SELİM BARTU</t>
  </si>
  <si>
    <t>Sınıf Öğretmeni: ADEM POLAT</t>
  </si>
  <si>
    <t>TEMEL</t>
  </si>
  <si>
    <t>AHMET FATİH</t>
  </si>
  <si>
    <t>BİLDİK</t>
  </si>
  <si>
    <t>ASUDE ELA</t>
  </si>
  <si>
    <t>ERKMEN</t>
  </si>
  <si>
    <t>TANEM</t>
  </si>
  <si>
    <t>ÖZAVCI</t>
  </si>
  <si>
    <t>KEMAL URAL</t>
  </si>
  <si>
    <t>NİHAL</t>
  </si>
  <si>
    <t>AHMET KIVANÇ</t>
  </si>
  <si>
    <t>KORKMAZER</t>
  </si>
  <si>
    <t>GİRİŞ</t>
  </si>
  <si>
    <t>EYMEN TUNGA</t>
  </si>
  <si>
    <t>ÇOLAKOĞLU</t>
  </si>
  <si>
    <t>YUNUS EMRE</t>
  </si>
  <si>
    <t>MAGU</t>
  </si>
  <si>
    <t>BOZKUŞ</t>
  </si>
  <si>
    <t>ZEYNEP ASEL</t>
  </si>
  <si>
    <t>ÖZTEKİN</t>
  </si>
  <si>
    <t>BUĞLEM SU</t>
  </si>
  <si>
    <t>KARADAL</t>
  </si>
  <si>
    <t>ALİ METE</t>
  </si>
  <si>
    <t>ŞURA NUR</t>
  </si>
  <si>
    <t>TOPRAK EGE</t>
  </si>
  <si>
    <t>MERYEM ŞURA</t>
  </si>
  <si>
    <t>SELİN DİLAY</t>
  </si>
  <si>
    <t>PEKER</t>
  </si>
  <si>
    <t>MAHİNUR</t>
  </si>
  <si>
    <t>KOÇER</t>
  </si>
  <si>
    <t>ENSAR KERİM</t>
  </si>
  <si>
    <t>NEVFEL ADNAN</t>
  </si>
  <si>
    <t>SARITAŞ</t>
  </si>
  <si>
    <t>GÜRKAN</t>
  </si>
  <si>
    <t>GÜRSOY</t>
  </si>
  <si>
    <t>SAMANCI</t>
  </si>
  <si>
    <t>GÜNEŞ SERRA</t>
  </si>
  <si>
    <t>BERİL DENİZ</t>
  </si>
  <si>
    <t>KARCILIOĞLU</t>
  </si>
  <si>
    <t>SÜMEYRA MERVE</t>
  </si>
  <si>
    <t>EDİZ</t>
  </si>
  <si>
    <t>KATDAR</t>
  </si>
  <si>
    <t>ZEYNEP ZÜMRA</t>
  </si>
  <si>
    <t>ABBAK</t>
  </si>
  <si>
    <t>AHMET KEREM</t>
  </si>
  <si>
    <t>ÇAPAK</t>
  </si>
  <si>
    <t>DOKTORA GİTMELİ</t>
  </si>
  <si>
    <t>GÖZLÜK TAKMALI</t>
  </si>
  <si>
    <t>Sınıf Öğretmeni: GÜRCAN GÜNGÖR</t>
  </si>
  <si>
    <t>Sınıf Öğretmeni: SUNA KURTULMUŞ</t>
  </si>
  <si>
    <t>Sınıf Öğretmeni: BUKET YERLİ</t>
  </si>
  <si>
    <t>Sınıf Öğretmeni: ALİ NİZAM</t>
  </si>
  <si>
    <t>Sınıf Öğretmeni: HATİCE KECEÇİ</t>
  </si>
  <si>
    <t>Sınıf Öğretmeni: AYSUN TEMİZ</t>
  </si>
  <si>
    <t>Sınıf Öğretmeni: SEVİM OLUĞ</t>
  </si>
  <si>
    <t>Sınıf Öğretmeni: MUSTAFA KÖSE</t>
  </si>
  <si>
    <t>ÖMER YİĞİT</t>
  </si>
  <si>
    <t>ALMİNA</t>
  </si>
  <si>
    <t>BİRCAN</t>
  </si>
  <si>
    <t>ESLEM NUPELDA</t>
  </si>
  <si>
    <t>ERSOY</t>
  </si>
  <si>
    <t>ECEM</t>
  </si>
  <si>
    <t>BOLAT</t>
  </si>
  <si>
    <t>YASİN TOPRAK</t>
  </si>
  <si>
    <t>TORAL</t>
  </si>
  <si>
    <t>POYRAZ CAN</t>
  </si>
  <si>
    <t>ASSİYE</t>
  </si>
  <si>
    <t>ECRİN HİRA</t>
  </si>
  <si>
    <t>GÖKTUĞ BERK</t>
  </si>
  <si>
    <t>TOKER</t>
  </si>
  <si>
    <t>EREN</t>
  </si>
  <si>
    <t>GÜNER</t>
  </si>
  <si>
    <t>AKINCIOĞLU</t>
  </si>
  <si>
    <t>ABDULLAH KADİR</t>
  </si>
  <si>
    <t>AHSEN</t>
  </si>
  <si>
    <t>ALİ EFE</t>
  </si>
  <si>
    <t>ÇAMCI</t>
  </si>
  <si>
    <t>DİKEN</t>
  </si>
  <si>
    <t>ANIL MUHAMMED</t>
  </si>
  <si>
    <t>AYSİMA DERİN</t>
  </si>
  <si>
    <t>MAVİ</t>
  </si>
  <si>
    <t>AYTAÇ EFE</t>
  </si>
  <si>
    <t>HALİS ALPER</t>
  </si>
  <si>
    <t>AZRA PINAR</t>
  </si>
  <si>
    <t>ÇINAR ATA</t>
  </si>
  <si>
    <t>BECERİK</t>
  </si>
  <si>
    <t>DAMLA</t>
  </si>
  <si>
    <t>FATİH MEHMET</t>
  </si>
  <si>
    <t>ÇARKCI</t>
  </si>
  <si>
    <t>HAYRUNNİSA</t>
  </si>
  <si>
    <t>KARADURDUOĞLU</t>
  </si>
  <si>
    <t>ERAŞ</t>
  </si>
  <si>
    <t>RABİA AYŞE</t>
  </si>
  <si>
    <t>SILA</t>
  </si>
  <si>
    <t>ÖZEFE</t>
  </si>
  <si>
    <t>CANPOLAT</t>
  </si>
  <si>
    <t>YUSUF EMİR</t>
  </si>
  <si>
    <t>UŞUN</t>
  </si>
  <si>
    <t>TÜRKMENOĞLU</t>
  </si>
  <si>
    <t>EFE ARDA</t>
  </si>
  <si>
    <t>BASAN</t>
  </si>
  <si>
    <t>VEDAT ÇAĞLAR</t>
  </si>
  <si>
    <t>KUMRU</t>
  </si>
  <si>
    <t>YAŞAR</t>
  </si>
  <si>
    <t>PARGAN</t>
  </si>
  <si>
    <t>BERNA</t>
  </si>
  <si>
    <t>AHMED TAYYİB</t>
  </si>
  <si>
    <t>ALYA MİNA</t>
  </si>
  <si>
    <t>TAT</t>
  </si>
  <si>
    <t>ERVA BİLGE</t>
  </si>
  <si>
    <t>KÜBRA</t>
  </si>
  <si>
    <t>YAŞARALP</t>
  </si>
  <si>
    <t>YUSUF</t>
  </si>
  <si>
    <t>GÜNÜÇ</t>
  </si>
  <si>
    <t>İBRAHİM KUZEY</t>
  </si>
  <si>
    <t>ZEYNEP RÜMEYSA</t>
  </si>
  <si>
    <t>AZRA HİRA</t>
  </si>
  <si>
    <t>KELLEROĞLU</t>
  </si>
  <si>
    <t>HASAN METE</t>
  </si>
  <si>
    <t>İSMAİL EFE</t>
  </si>
  <si>
    <t>BURSALIOĞLU</t>
  </si>
  <si>
    <t>İREM NİL</t>
  </si>
  <si>
    <t>ELİF SULTAN</t>
  </si>
  <si>
    <t>ÜNALDI</t>
  </si>
  <si>
    <t>TUANA NUR</t>
  </si>
  <si>
    <t>SAFURE RÜMEYSA</t>
  </si>
  <si>
    <t>YÜREK</t>
  </si>
  <si>
    <t>MERT ATA</t>
  </si>
  <si>
    <t>MADEN</t>
  </si>
  <si>
    <t>BEKİR EYMEN</t>
  </si>
  <si>
    <t>AĞIR</t>
  </si>
  <si>
    <t>AHMET CEYHUN</t>
  </si>
  <si>
    <t>GÜMÜŞTAŞ</t>
  </si>
  <si>
    <t>AHMET EYMEN</t>
  </si>
  <si>
    <t>ARİF</t>
  </si>
  <si>
    <t>SİNAN</t>
  </si>
  <si>
    <t>DOĞUHAN</t>
  </si>
  <si>
    <t>ÖDEMİŞ</t>
  </si>
  <si>
    <t>NURGÜL</t>
  </si>
  <si>
    <t>SARAÇ</t>
  </si>
  <si>
    <t>HOCAOĞLU</t>
  </si>
  <si>
    <t>ZEYNEP BETÜL</t>
  </si>
  <si>
    <t>GÜNERİ</t>
  </si>
  <si>
    <t>KARABULUT</t>
  </si>
  <si>
    <t>ŞEYMA BETÜL</t>
  </si>
  <si>
    <t>OYMAK</t>
  </si>
  <si>
    <t>DEREN</t>
  </si>
  <si>
    <t>AKİF</t>
  </si>
  <si>
    <t>MÜRÜVVET NAZİK</t>
  </si>
  <si>
    <t>TALAT</t>
  </si>
  <si>
    <t>HASAN HÜSEYİN</t>
  </si>
  <si>
    <t>ŞÜKRAN DENİZ</t>
  </si>
  <si>
    <t>DAĞLIOĞLU</t>
  </si>
  <si>
    <t>CANBAŞ</t>
  </si>
  <si>
    <t>IRMAK</t>
  </si>
  <si>
    <t>İLISU</t>
  </si>
  <si>
    <t>NERMİN GÜLCE</t>
  </si>
  <si>
    <t>AHMET SALİH</t>
  </si>
  <si>
    <t>TAŞTEPE</t>
  </si>
  <si>
    <t>KILÇIK</t>
  </si>
  <si>
    <t>ALİ PAŞA</t>
  </si>
  <si>
    <t>OCAK</t>
  </si>
  <si>
    <t>GÜLTEKİNOĞLU</t>
  </si>
  <si>
    <t>AYAZ ADNAN</t>
  </si>
  <si>
    <t>CEYDA</t>
  </si>
  <si>
    <t>YANKU</t>
  </si>
  <si>
    <t>ECRİN NİSA</t>
  </si>
  <si>
    <t>ERAZ</t>
  </si>
  <si>
    <t>FİRDEVS SARE</t>
  </si>
  <si>
    <t>MEHMET AYAZ</t>
  </si>
  <si>
    <t>MİRAY BETÜL</t>
  </si>
  <si>
    <t>MUHAMMED TOPRAK</t>
  </si>
  <si>
    <t>ÇAYALAN</t>
  </si>
  <si>
    <t>NEFEL NUR</t>
  </si>
  <si>
    <t>ZEYBEK</t>
  </si>
  <si>
    <t>SELEN SARE</t>
  </si>
  <si>
    <t>ÜNLÜ</t>
  </si>
  <si>
    <t>ŞENGÜL SEVDE</t>
  </si>
  <si>
    <t>UTKU YİĞİT</t>
  </si>
  <si>
    <t>ZEYNEP BUĞLEM</t>
  </si>
  <si>
    <t>ÖZKENT</t>
  </si>
  <si>
    <t>MEHMET ARDA</t>
  </si>
  <si>
    <t>CEYHAN</t>
  </si>
  <si>
    <t>HATİCE KÜBRA</t>
  </si>
  <si>
    <t>BOZDOĞAN</t>
  </si>
  <si>
    <t>YALILI</t>
  </si>
  <si>
    <t>ZEYNEP AZRA</t>
  </si>
  <si>
    <t>KÖKALP</t>
  </si>
  <si>
    <t>ÇERİ</t>
  </si>
  <si>
    <t>AYÇA BERİL</t>
  </si>
  <si>
    <t>ALPAY</t>
  </si>
  <si>
    <t>BALIK</t>
  </si>
  <si>
    <t>CANER</t>
  </si>
  <si>
    <t>MISRA AYŞE</t>
  </si>
  <si>
    <t>YARBA</t>
  </si>
  <si>
    <t>MUSTAFA KAYRA</t>
  </si>
  <si>
    <t>İLİKÇİ</t>
  </si>
  <si>
    <t>MİRAÇ AYAS</t>
  </si>
  <si>
    <t>ZENT</t>
  </si>
  <si>
    <t>ALARA ŞEYDA</t>
  </si>
  <si>
    <t>ALİ NİYAZ</t>
  </si>
  <si>
    <t>ALP EFE</t>
  </si>
  <si>
    <t>AKAR</t>
  </si>
  <si>
    <t>TAŞKIRAN</t>
  </si>
  <si>
    <t>BURAK BAŞBUĞ</t>
  </si>
  <si>
    <t>ŞENTÜRK</t>
  </si>
  <si>
    <t>MERYEM NİL</t>
  </si>
  <si>
    <t>FATİH</t>
  </si>
  <si>
    <t>GÜLŞEN</t>
  </si>
  <si>
    <t>ELİSA</t>
  </si>
  <si>
    <t>TAYLAN</t>
  </si>
  <si>
    <t>EYMEN AYAZ</t>
  </si>
  <si>
    <t>AKTI</t>
  </si>
  <si>
    <t>KAYIK</t>
  </si>
  <si>
    <t>HALİS EREN</t>
  </si>
  <si>
    <t>MUHAMMED KAĞAN</t>
  </si>
  <si>
    <t>NİL ZÜMRA</t>
  </si>
  <si>
    <t>HANBAY</t>
  </si>
  <si>
    <t>YUSUF EMİN</t>
  </si>
  <si>
    <t>METİN</t>
  </si>
  <si>
    <t>MUHAMMED</t>
  </si>
  <si>
    <t>KARAŞİN</t>
  </si>
  <si>
    <t>BULĞAN</t>
  </si>
  <si>
    <t>AZRA RUKİYE</t>
  </si>
  <si>
    <t>HOŞGÖR</t>
  </si>
  <si>
    <t>AHMET ENSAR</t>
  </si>
  <si>
    <t>SİM</t>
  </si>
  <si>
    <t>KANDUR</t>
  </si>
  <si>
    <t>ÇINAR CAN</t>
  </si>
  <si>
    <t>BAYRAK</t>
  </si>
  <si>
    <t>SEVİNDİ</t>
  </si>
  <si>
    <t>SARIKAVAK</t>
  </si>
  <si>
    <t>DERİN ADA</t>
  </si>
  <si>
    <t>UYSAL</t>
  </si>
  <si>
    <t>AHMET EREN</t>
  </si>
  <si>
    <t>CUMA</t>
  </si>
  <si>
    <t>AHMET KADİR</t>
  </si>
  <si>
    <t>AHMET MUHAMMED</t>
  </si>
  <si>
    <t>AYAZ EFE</t>
  </si>
  <si>
    <t>USLU</t>
  </si>
  <si>
    <t>BİRGÜL</t>
  </si>
  <si>
    <t>AYŞIL</t>
  </si>
  <si>
    <t>DURMAZ</t>
  </si>
  <si>
    <t>FİDAN</t>
  </si>
  <si>
    <t>CEM</t>
  </si>
  <si>
    <t>ELEMAN</t>
  </si>
  <si>
    <t>ELİF SELİN</t>
  </si>
  <si>
    <t>YAZAK</t>
  </si>
  <si>
    <t>ENES KEREM</t>
  </si>
  <si>
    <t>GÜNDOĞDU</t>
  </si>
  <si>
    <t>ESİLA AYLİN</t>
  </si>
  <si>
    <t>DEMİRER</t>
  </si>
  <si>
    <t>HANZADE DURU</t>
  </si>
  <si>
    <t>KASIM ZÜMER</t>
  </si>
  <si>
    <t>KIYMET RANA</t>
  </si>
  <si>
    <t>TUĞSEM SERRA</t>
  </si>
  <si>
    <t>BEDİR</t>
  </si>
  <si>
    <t>YUSUF ÇAĞATAY</t>
  </si>
  <si>
    <t>YUSUF MİRAÇ</t>
  </si>
  <si>
    <t>KOLCUOĞLU</t>
  </si>
  <si>
    <t>HACER İPEK</t>
  </si>
  <si>
    <t>DURU NİSAN</t>
  </si>
  <si>
    <t>MASAL DERİN</t>
  </si>
  <si>
    <t>ÖZKUYUCU</t>
  </si>
  <si>
    <t>KENDİRLİOĞLU</t>
  </si>
  <si>
    <t>AHMET MUSA</t>
  </si>
  <si>
    <t>NESİL ETEM</t>
  </si>
  <si>
    <t>GÜRSES</t>
  </si>
  <si>
    <t>HİKMET KARAHAN</t>
  </si>
  <si>
    <t>EMEK</t>
  </si>
  <si>
    <t>AHMED KUTAY</t>
  </si>
  <si>
    <t>ALİ YAĞIZ</t>
  </si>
  <si>
    <t>GÜDÜCÜ</t>
  </si>
  <si>
    <t>TEZEL</t>
  </si>
  <si>
    <t>ABDURRAHMAN ERSOY</t>
  </si>
  <si>
    <t>ALP EYMEN</t>
  </si>
  <si>
    <t>SUNAR</t>
  </si>
  <si>
    <t>ELİF BİRSEL</t>
  </si>
  <si>
    <t>ESLEM ELİF</t>
  </si>
  <si>
    <t>YOLDAŞER</t>
  </si>
  <si>
    <t>YONCA</t>
  </si>
  <si>
    <t>MELİS</t>
  </si>
  <si>
    <t>FEYZA ASYA</t>
  </si>
  <si>
    <t>MİHRAP ECE</t>
  </si>
  <si>
    <t>MUHAMMET ONUR</t>
  </si>
  <si>
    <t>BAYKARA</t>
  </si>
  <si>
    <t>OĞUZHAN</t>
  </si>
  <si>
    <t>ÖMER ENGİN</t>
  </si>
  <si>
    <t>SUDENAZ</t>
  </si>
  <si>
    <t>VURAL</t>
  </si>
  <si>
    <t>HACIM</t>
  </si>
  <si>
    <t>YİĞİT EFE</t>
  </si>
  <si>
    <t>KARABIYIK</t>
  </si>
  <si>
    <t>ELİF AYMİNA</t>
  </si>
  <si>
    <t>ZERAY</t>
  </si>
  <si>
    <t>MUHAMMED MİRZA</t>
  </si>
  <si>
    <t>YAĞMUR HAVİN</t>
  </si>
  <si>
    <t>ÖMER KEREM</t>
  </si>
  <si>
    <t>DARA</t>
  </si>
  <si>
    <t>MUSTAFA SIRAÇ</t>
  </si>
  <si>
    <t>ASAR</t>
  </si>
  <si>
    <t>ALİ HAKAN</t>
  </si>
  <si>
    <t>TEMİZ</t>
  </si>
  <si>
    <t>AZİZ</t>
  </si>
  <si>
    <t>BERİN</t>
  </si>
  <si>
    <t>CİHAT KERİM</t>
  </si>
  <si>
    <t>ÇINAR ALİ</t>
  </si>
  <si>
    <t>İSPEKTER</t>
  </si>
  <si>
    <t>DERİN NUR</t>
  </si>
  <si>
    <t>ELA GÜL</t>
  </si>
  <si>
    <t>ALIÇ</t>
  </si>
  <si>
    <t>ELİSA KUMSAL</t>
  </si>
  <si>
    <t>PALA</t>
  </si>
  <si>
    <t>CESUR</t>
  </si>
  <si>
    <t>GÜLŞEN BETÜL</t>
  </si>
  <si>
    <t>KARASLAN</t>
  </si>
  <si>
    <t>HANIM</t>
  </si>
  <si>
    <t>MİRAN KERİM</t>
  </si>
  <si>
    <t>DEĞİRMENCİ</t>
  </si>
  <si>
    <t>MUHAMMED ARDA</t>
  </si>
  <si>
    <t>ÖZMEN</t>
  </si>
  <si>
    <t>NEHİR FİKRİYE</t>
  </si>
  <si>
    <t>SARE NİSA</t>
  </si>
  <si>
    <t>KALKAN</t>
  </si>
  <si>
    <t>ÇATLI</t>
  </si>
  <si>
    <t>YATĞIN</t>
  </si>
  <si>
    <t>YUSUF POYRAZ</t>
  </si>
  <si>
    <t>ALP TARDU</t>
  </si>
  <si>
    <t>GÜNAY</t>
  </si>
  <si>
    <t>MEHMET AKİF</t>
  </si>
  <si>
    <t>TÜRE</t>
  </si>
  <si>
    <t>EYMEN ÖMER</t>
  </si>
  <si>
    <t>ELGÜNLÜ</t>
  </si>
  <si>
    <t>ELİF ERVA</t>
  </si>
  <si>
    <t>HÜMEYRA</t>
  </si>
  <si>
    <t>BAĞIŞ</t>
  </si>
  <si>
    <t>BESTE</t>
  </si>
  <si>
    <t>ABDULLAH EMİR</t>
  </si>
  <si>
    <t>TAN</t>
  </si>
  <si>
    <t>ASUDE AHSEN</t>
  </si>
  <si>
    <t>BATU AYAZ</t>
  </si>
  <si>
    <t>YAYLAZ</t>
  </si>
  <si>
    <t>ECE NİSA</t>
  </si>
  <si>
    <t>TÜRKAN</t>
  </si>
  <si>
    <t>KESER</t>
  </si>
  <si>
    <t>HÜSEYİN EMİR</t>
  </si>
  <si>
    <t>İRFAN EMİR</t>
  </si>
  <si>
    <t>İSLAM</t>
  </si>
  <si>
    <t>MESTAN</t>
  </si>
  <si>
    <t>ULUCA</t>
  </si>
  <si>
    <t>SELİME ECRİN</t>
  </si>
  <si>
    <t>ÜLEN</t>
  </si>
  <si>
    <t>YAVUZ SELİM</t>
  </si>
  <si>
    <t>YİĞİT EMİR</t>
  </si>
  <si>
    <t>YÖNDEMLİ</t>
  </si>
  <si>
    <t>YUSUF METE</t>
  </si>
  <si>
    <t>KAVÇİN</t>
  </si>
  <si>
    <t>KABAKÇI</t>
  </si>
  <si>
    <t>ALİ İBRAHİM ÇAĞAN</t>
  </si>
  <si>
    <t>GÜNDAR</t>
  </si>
  <si>
    <t>NAM</t>
  </si>
  <si>
    <t>CEYHUN</t>
  </si>
  <si>
    <t>ŞENSOY</t>
  </si>
  <si>
    <t>AYAZ ALİ</t>
  </si>
  <si>
    <t>AHMET KAĞAN</t>
  </si>
  <si>
    <t>YASİN METE</t>
  </si>
  <si>
    <t>ŞAHİN MERT</t>
  </si>
  <si>
    <t>AYVAZ</t>
  </si>
  <si>
    <t>ZEYNEP SILA</t>
  </si>
  <si>
    <t>GÖKBEL</t>
  </si>
  <si>
    <t>EBRAR BEREN</t>
  </si>
  <si>
    <t>ZEHRA ADA</t>
  </si>
  <si>
    <t>GÖZKLÜKLÜ</t>
  </si>
  <si>
    <t>ANĞI</t>
  </si>
  <si>
    <t>KUZEY ÖMER</t>
  </si>
  <si>
    <t>SATILMIŞ</t>
  </si>
  <si>
    <t>MUSTAFA ÖMER</t>
  </si>
  <si>
    <t>BUĞLEM DERİN</t>
  </si>
  <si>
    <t>ALATAŞ</t>
  </si>
  <si>
    <t>RUVEYDA NUR</t>
  </si>
  <si>
    <t>PİRCİ</t>
  </si>
  <si>
    <t>SOYVAR</t>
  </si>
  <si>
    <t>MELİKE NAZ</t>
  </si>
  <si>
    <t>FURKAN EGEMEN</t>
  </si>
  <si>
    <t>Sınıf Öğretmeni: MAHMUDE ÖZDEMİR</t>
  </si>
  <si>
    <t>MELİKE</t>
  </si>
  <si>
    <t>YAMAÇ</t>
  </si>
  <si>
    <t>GÜLCENAZ</t>
  </si>
  <si>
    <t>ALİ ARAS</t>
  </si>
  <si>
    <t>SANDIKCI</t>
  </si>
  <si>
    <t>AZRA MİLA</t>
  </si>
  <si>
    <t>BİLGİÇ</t>
  </si>
  <si>
    <t>RECEP EREN</t>
  </si>
  <si>
    <t>PAZARLI</t>
  </si>
  <si>
    <t>UCA</t>
  </si>
  <si>
    <t>BEDELOĞLU</t>
  </si>
  <si>
    <t>KADİR ASAF</t>
  </si>
  <si>
    <t>Sınıf Öğretmeni:DENİZ TOPTAŞ</t>
  </si>
  <si>
    <t>AMCALAR</t>
  </si>
  <si>
    <t>MENDUHA BİRCE</t>
  </si>
  <si>
    <t>BEYAZBULUT</t>
  </si>
  <si>
    <t>SAMET EGE</t>
  </si>
  <si>
    <t>SARIİPEK</t>
  </si>
  <si>
    <t>YÜSRA</t>
  </si>
  <si>
    <t>BALKAN</t>
  </si>
  <si>
    <t>YASİN ERDEN</t>
  </si>
  <si>
    <t>ALPHAN MERGUP</t>
  </si>
  <si>
    <t>Sınıf Öğretmeni: SEMA ÇELİK</t>
  </si>
  <si>
    <t>AFRANUR</t>
  </si>
  <si>
    <t>EYLÜL DENİZ</t>
  </si>
  <si>
    <t>ŞENCAN</t>
  </si>
  <si>
    <t>AYŞENUR</t>
  </si>
  <si>
    <t>ZEYNEP ASLI</t>
  </si>
  <si>
    <t>AKTÜRK</t>
  </si>
  <si>
    <t>DEFNE BİLGE</t>
  </si>
  <si>
    <t>MALİK MİRKAN</t>
  </si>
  <si>
    <t>CAYHANOĞLU</t>
  </si>
  <si>
    <t>ENSAR</t>
  </si>
  <si>
    <t>ADEL NARE</t>
  </si>
  <si>
    <t>AŞDAN</t>
  </si>
  <si>
    <t>EMİNE RANA</t>
  </si>
  <si>
    <t>AMİNE BETÜL</t>
  </si>
  <si>
    <t>Sınıf Öğretmeni: HATİCE ŞANLIOĞLU</t>
  </si>
  <si>
    <t>HÜSEYİN</t>
  </si>
  <si>
    <t>DEFNE GÖKSU</t>
  </si>
  <si>
    <t>MİRAN ASLAN</t>
  </si>
  <si>
    <t>İRVAN</t>
  </si>
  <si>
    <t>ALYA BUĞLEM</t>
  </si>
  <si>
    <t>AFRA</t>
  </si>
  <si>
    <t>KAPAR</t>
  </si>
  <si>
    <t>İÇDAĞ</t>
  </si>
  <si>
    <t>İKRA ARMİN</t>
  </si>
  <si>
    <t>AYPERİ LİNA</t>
  </si>
  <si>
    <t>DEMİROĞLU</t>
  </si>
  <si>
    <t>Sınıf Öğretmeni: SELDA CEYHAN</t>
  </si>
  <si>
    <t>DOKTORA GİDECEK</t>
  </si>
  <si>
    <t>KIVRAK</t>
  </si>
  <si>
    <t>ALPTUĞ</t>
  </si>
  <si>
    <t>SEZER</t>
  </si>
  <si>
    <t>TULUMCU</t>
  </si>
  <si>
    <t>ZEYNEP NİLDA</t>
  </si>
  <si>
    <t>ABACIOĞLU</t>
  </si>
  <si>
    <t>ERGÜN ÖMER</t>
  </si>
  <si>
    <t>YAĞMUR AHSEN</t>
  </si>
  <si>
    <t>ALİ İRFAN</t>
  </si>
  <si>
    <t>SANCAR</t>
  </si>
  <si>
    <t>ESMA MİRAY</t>
  </si>
  <si>
    <t>DURSUN</t>
  </si>
  <si>
    <t>GAZEL ADA</t>
  </si>
  <si>
    <t>HASAN ASAF</t>
  </si>
  <si>
    <t>AYDEMİR</t>
  </si>
  <si>
    <t>Sınıf Öğretmeni: MELİKE KEMER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</si>
</sst>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i/>
      <sz val="11"/>
      <color theme="1"/>
      <name val="Cambria"/>
      <family val="1"/>
      <charset val="162"/>
      <scheme val="major"/>
    </font>
    <font>
      <b/>
      <i/>
      <sz val="11"/>
      <color theme="1"/>
      <name val="Cambria"/>
      <family val="1"/>
      <charset val="162"/>
      <scheme val="major"/>
    </font>
    <font>
      <b/>
      <i/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color indexed="8"/>
      <name val="Palatino Linotype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"/>
      <name val="Palatino Linotype"/>
      <family val="1"/>
      <charset val="162"/>
    </font>
    <font>
      <sz val="9"/>
      <color indexed="8"/>
      <name val="Palatino Linotype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" fillId="2" borderId="9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7" fillId="0" borderId="0" xfId="0" applyFont="1" applyAlignment="1" applyProtection="1">
      <alignment horizontal="left"/>
      <protection locked="0"/>
    </xf>
    <xf numFmtId="0" fontId="16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0" fillId="0" borderId="5" xfId="0" applyBorder="1"/>
    <xf numFmtId="4" fontId="4" fillId="0" borderId="6" xfId="0" applyNumberFormat="1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4" fillId="0" borderId="14" xfId="0" applyNumberFormat="1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right" vertical="center" shrinkToFit="1"/>
    </xf>
    <xf numFmtId="22" fontId="2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4" fontId="4" fillId="0" borderId="16" xfId="0" applyNumberFormat="1" applyFont="1" applyBorder="1" applyAlignment="1">
      <alignment horizontal="left" vertical="center" shrinkToFit="1"/>
    </xf>
    <xf numFmtId="4" fontId="4" fillId="0" borderId="17" xfId="0" applyNumberFormat="1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9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18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2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25</v>
      </c>
      <c r="D9" s="33" t="s">
        <v>26</v>
      </c>
      <c r="E9" s="33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33" t="s">
        <v>27</v>
      </c>
      <c r="D10" s="33" t="s">
        <v>28</v>
      </c>
      <c r="E10" s="33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33" t="s">
        <v>29</v>
      </c>
      <c r="D11" s="33" t="s">
        <v>30</v>
      </c>
      <c r="E11" s="33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33" t="s">
        <v>31</v>
      </c>
      <c r="D12" s="33" t="s">
        <v>32</v>
      </c>
      <c r="E12" s="33" t="s">
        <v>13</v>
      </c>
      <c r="F12" s="18"/>
      <c r="G12" s="17"/>
      <c r="H12" s="19"/>
      <c r="I12" s="52"/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33</v>
      </c>
      <c r="D13" s="33" t="s">
        <v>34</v>
      </c>
      <c r="E13" s="33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33" t="s">
        <v>35</v>
      </c>
      <c r="D14" s="33" t="s">
        <v>36</v>
      </c>
      <c r="E14" s="33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33" t="s">
        <v>37</v>
      </c>
      <c r="D15" s="33" t="s">
        <v>38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39</v>
      </c>
      <c r="D16" s="33" t="s">
        <v>40</v>
      </c>
      <c r="E16" s="33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33" t="s">
        <v>41</v>
      </c>
      <c r="D17" s="33" t="s">
        <v>42</v>
      </c>
      <c r="E17" s="33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33" t="s">
        <v>43</v>
      </c>
      <c r="D18" s="33" t="s">
        <v>44</v>
      </c>
      <c r="E18" s="33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33" t="s">
        <v>45</v>
      </c>
      <c r="D19" s="33" t="s">
        <v>46</v>
      </c>
      <c r="E19" s="33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33" t="s">
        <v>47</v>
      </c>
      <c r="D20" s="33" t="s">
        <v>48</v>
      </c>
      <c r="E20" s="33" t="s">
        <v>14</v>
      </c>
      <c r="F20" s="18"/>
      <c r="G20" s="17"/>
      <c r="H20" s="19"/>
      <c r="I20" s="52"/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49</v>
      </c>
      <c r="D21" s="33" t="s">
        <v>50</v>
      </c>
      <c r="E21" s="33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33" t="s">
        <v>51</v>
      </c>
      <c r="D22" s="33" t="s">
        <v>52</v>
      </c>
      <c r="E22" s="33" t="s">
        <v>14</v>
      </c>
      <c r="F22" s="18">
        <v>0.7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33" t="s">
        <v>53</v>
      </c>
      <c r="D23" s="33" t="s">
        <v>54</v>
      </c>
      <c r="E23" s="33" t="s">
        <v>13</v>
      </c>
      <c r="F23" s="18">
        <v>0.7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33" t="s">
        <v>55</v>
      </c>
      <c r="D24" s="33" t="s">
        <v>56</v>
      </c>
      <c r="E24" s="33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33" t="s">
        <v>57</v>
      </c>
      <c r="D25" s="33" t="s">
        <v>58</v>
      </c>
      <c r="E25" s="33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33" t="s">
        <v>59</v>
      </c>
      <c r="D26" s="33" t="s">
        <v>60</v>
      </c>
      <c r="E26" s="33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61</v>
      </c>
      <c r="D27" s="33" t="s">
        <v>62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63</v>
      </c>
      <c r="D28" s="33" t="s">
        <v>64</v>
      </c>
      <c r="E28" s="33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65</v>
      </c>
      <c r="D29" s="33" t="s">
        <v>66</v>
      </c>
      <c r="E29" s="33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33" t="s">
        <v>67</v>
      </c>
      <c r="D30" s="33" t="s">
        <v>68</v>
      </c>
      <c r="E30" s="33" t="s">
        <v>14</v>
      </c>
      <c r="F30" s="18"/>
      <c r="G30" s="17"/>
      <c r="H30" s="19"/>
      <c r="I30" s="52"/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33" t="s">
        <v>69</v>
      </c>
      <c r="D31" s="33" t="s">
        <v>70</v>
      </c>
      <c r="E31" s="33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33" t="s">
        <v>71</v>
      </c>
      <c r="D32" s="33" t="s">
        <v>72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73</v>
      </c>
      <c r="D33" s="33" t="s">
        <v>74</v>
      </c>
      <c r="E33" s="33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33" t="s">
        <v>75</v>
      </c>
      <c r="D34" s="33" t="s">
        <v>76</v>
      </c>
      <c r="E34" s="33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33" t="s">
        <v>77</v>
      </c>
      <c r="D35" s="33" t="s">
        <v>78</v>
      </c>
      <c r="E35" s="33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33" t="s">
        <v>79</v>
      </c>
      <c r="D36" s="33" t="s">
        <v>58</v>
      </c>
      <c r="E36" s="33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33" t="s">
        <v>80</v>
      </c>
      <c r="D37" s="33" t="s">
        <v>64</v>
      </c>
      <c r="E37" s="33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33" t="s">
        <v>81</v>
      </c>
      <c r="D38" s="33" t="s">
        <v>82</v>
      </c>
      <c r="E38" s="33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34" t="s">
        <v>83</v>
      </c>
      <c r="D39" s="34" t="s">
        <v>84</v>
      </c>
      <c r="E39" s="34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20"/>
      <c r="G40" s="17"/>
      <c r="H40" s="19" t="str">
        <f t="shared" ref="H40:H48" si="2">IF(F40="","",(G40/(F40/100)^2))</f>
        <v/>
      </c>
      <c r="I40" s="52" t="str">
        <f t="shared" ref="I40:I48" si="3">IF(H40="","",IF(H40&gt;40,$P$20,IF(H40&gt;35,$P$19,IF(H40&gt;30,$P$18,IF(H40&gt;25,$P$17,IF(H40&gt;18.5,$P$16,IF(H40&gt;0,$P$15)))))))</f>
        <v/>
      </c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20"/>
      <c r="G41" s="17"/>
      <c r="H41" s="19" t="str">
        <f t="shared" si="2"/>
        <v/>
      </c>
      <c r="I41" s="52" t="str">
        <f t="shared" si="3"/>
        <v/>
      </c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2"/>
        <v/>
      </c>
      <c r="I42" s="52" t="str">
        <f t="shared" si="3"/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15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31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15</v>
      </c>
      <c r="E58" s="8"/>
      <c r="F58" s="11"/>
      <c r="G58" s="9"/>
      <c r="H58" s="60" t="s">
        <v>2</v>
      </c>
      <c r="I58" s="60"/>
      <c r="J58" s="15">
        <f>Q50</f>
        <v>31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5" zoomScale="120" zoomScaleSheetLayoutView="120" workbookViewId="0">
      <selection activeCell="F28" sqref="F28:J2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548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502</v>
      </c>
      <c r="D9" s="45" t="s">
        <v>503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504</v>
      </c>
      <c r="D10" s="45" t="s">
        <v>505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504</v>
      </c>
      <c r="D11" s="45" t="s">
        <v>506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507</v>
      </c>
      <c r="D12" s="45" t="s">
        <v>100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508</v>
      </c>
      <c r="D13" s="45" t="s">
        <v>53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255</v>
      </c>
      <c r="D14" s="45" t="s">
        <v>509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510</v>
      </c>
      <c r="D15" s="45" t="s">
        <v>511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259</v>
      </c>
      <c r="D16" s="45" t="s">
        <v>108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512</v>
      </c>
      <c r="D17" s="45" t="s">
        <v>513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514</v>
      </c>
      <c r="D18" s="45" t="s">
        <v>515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516</v>
      </c>
      <c r="D19" s="45" t="s">
        <v>78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517</v>
      </c>
      <c r="D20" s="45" t="s">
        <v>518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519</v>
      </c>
      <c r="D21" s="45" t="s">
        <v>520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521</v>
      </c>
      <c r="D22" s="45" t="s">
        <v>522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523</v>
      </c>
      <c r="D23" s="45" t="s">
        <v>522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524</v>
      </c>
      <c r="D24" s="45" t="s">
        <v>26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525</v>
      </c>
      <c r="D25" s="45" t="s">
        <v>108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526</v>
      </c>
      <c r="D26" s="45" t="s">
        <v>527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513</v>
      </c>
      <c r="D27" s="45" t="s">
        <v>416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59</v>
      </c>
      <c r="D28" s="45" t="s">
        <v>528</v>
      </c>
      <c r="E28" s="45" t="s">
        <v>14</v>
      </c>
      <c r="F28" s="18"/>
      <c r="G28" s="17"/>
      <c r="H28" s="19"/>
      <c r="I28" s="52"/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269</v>
      </c>
      <c r="D29" s="45" t="s">
        <v>529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530</v>
      </c>
      <c r="D30" s="45" t="s">
        <v>531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532</v>
      </c>
      <c r="D31" s="45" t="s">
        <v>533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534</v>
      </c>
      <c r="D32" s="45" t="s">
        <v>178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535</v>
      </c>
      <c r="D33" s="45" t="s">
        <v>536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455</v>
      </c>
      <c r="D34" s="45" t="s">
        <v>120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537</v>
      </c>
      <c r="D35" s="45" t="s">
        <v>538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539</v>
      </c>
      <c r="D36" s="45" t="s">
        <v>540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541</v>
      </c>
      <c r="D37" s="45" t="s">
        <v>542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375</v>
      </c>
      <c r="D38" s="45" t="s">
        <v>543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544</v>
      </c>
      <c r="D39" s="45" t="s">
        <v>545</v>
      </c>
      <c r="E39" s="45" t="s">
        <v>13</v>
      </c>
      <c r="F39" s="18">
        <v>0.8</v>
      </c>
      <c r="G39" s="17">
        <v>0.8</v>
      </c>
      <c r="H39" s="19">
        <f t="shared" ref="H39:H48" si="2">IF(F39="","",(G39/(F39/100)^2))</f>
        <v>12500.000000000002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67</v>
      </c>
      <c r="D40" s="45" t="s">
        <v>546</v>
      </c>
      <c r="E40" s="45" t="s">
        <v>14</v>
      </c>
      <c r="F40" s="18">
        <v>0.8</v>
      </c>
      <c r="G40" s="17">
        <v>0.8</v>
      </c>
      <c r="H40" s="19">
        <f t="shared" si="2"/>
        <v>12500.000000000002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547</v>
      </c>
      <c r="D41" s="45" t="s">
        <v>66</v>
      </c>
      <c r="E41" s="45" t="s">
        <v>14</v>
      </c>
      <c r="F41" s="18">
        <v>0.8</v>
      </c>
      <c r="G41" s="17">
        <v>0.8</v>
      </c>
      <c r="H41" s="19">
        <f t="shared" si="2"/>
        <v>12500.000000000002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2"/>
        <v/>
      </c>
      <c r="I42" s="52" t="str">
        <f t="shared" ref="I42:I48" si="3">IF(H42="","",IF(H42&gt;40,$P$20,IF(H42&gt;35,$P$19,IF(H42&gt;30,$P$18,IF(H42&gt;25,$P$17,IF(H42&gt;18.5,$P$16,IF(H42&gt;0,$P$15)))))))</f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13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33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F22" sqref="F22:J22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601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549</v>
      </c>
      <c r="D9" s="45" t="s">
        <v>550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288</v>
      </c>
      <c r="D10" s="45" t="s">
        <v>295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551</v>
      </c>
      <c r="D11" s="45" t="s">
        <v>552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553</v>
      </c>
      <c r="D12" s="45" t="s">
        <v>554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555</v>
      </c>
      <c r="D13" s="45" t="s">
        <v>556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419</v>
      </c>
      <c r="D14" s="45" t="s">
        <v>557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843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558</v>
      </c>
      <c r="D15" s="45" t="s">
        <v>559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560</v>
      </c>
      <c r="D16" s="45" t="s">
        <v>545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492</v>
      </c>
      <c r="D17" s="45" t="s">
        <v>44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158</v>
      </c>
      <c r="D18" s="45" t="s">
        <v>325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339</v>
      </c>
      <c r="D19" s="45" t="s">
        <v>74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561</v>
      </c>
      <c r="D20" s="45" t="s">
        <v>562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563</v>
      </c>
      <c r="D21" s="45" t="s">
        <v>564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565</v>
      </c>
      <c r="D22" s="45" t="s">
        <v>46</v>
      </c>
      <c r="E22" s="45" t="s">
        <v>14</v>
      </c>
      <c r="F22" s="18"/>
      <c r="G22" s="17"/>
      <c r="H22" s="19"/>
      <c r="I22" s="52"/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453</v>
      </c>
      <c r="D23" s="45" t="s">
        <v>161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566</v>
      </c>
      <c r="D24" s="45" t="s">
        <v>567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568</v>
      </c>
      <c r="D25" s="45" t="s">
        <v>569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570</v>
      </c>
      <c r="D26" s="45" t="s">
        <v>571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572</v>
      </c>
      <c r="D27" s="45" t="s">
        <v>573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421</v>
      </c>
      <c r="D28" s="45" t="s">
        <v>490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236</v>
      </c>
      <c r="D29" s="45" t="s">
        <v>574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453</v>
      </c>
      <c r="D30" s="45" t="s">
        <v>575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576</v>
      </c>
      <c r="D31" s="45" t="s">
        <v>577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578</v>
      </c>
      <c r="D32" s="45" t="s">
        <v>579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580</v>
      </c>
      <c r="D33" s="45" t="s">
        <v>581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582</v>
      </c>
      <c r="D34" s="45" t="s">
        <v>583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584</v>
      </c>
      <c r="D35" s="45" t="s">
        <v>416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585</v>
      </c>
      <c r="D36" s="45" t="s">
        <v>586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587</v>
      </c>
      <c r="D37" s="45" t="s">
        <v>588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589</v>
      </c>
      <c r="D38" s="45" t="s">
        <v>378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590</v>
      </c>
      <c r="D39" s="45" t="s">
        <v>98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591</v>
      </c>
      <c r="D40" s="45" t="s">
        <v>592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593</v>
      </c>
      <c r="D41" s="45" t="s">
        <v>594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595</v>
      </c>
      <c r="D42" s="45" t="s">
        <v>596</v>
      </c>
      <c r="E42" s="45" t="s">
        <v>14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45" t="s">
        <v>597</v>
      </c>
      <c r="D43" s="45" t="s">
        <v>598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599</v>
      </c>
      <c r="D44" s="45" t="s">
        <v>600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ref="H45:H48" si="2">IF(F45="","",(G45/(F45/100)^2))</f>
        <v/>
      </c>
      <c r="I45" s="52" t="str">
        <f t="shared" ref="I45:I48" si="3">IF(H45="","",IF(H45&gt;40,$P$20,IF(H45&gt;35,$P$19,IF(H45&gt;30,$P$18,IF(H45&gt;25,$P$17,IF(H45&gt;18.5,$P$16,IF(H45&gt;0,$P$15)))))))</f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17</v>
      </c>
      <c r="R49" s="7">
        <f>SUM(R9:R48)</f>
        <v>19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36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19</v>
      </c>
      <c r="E58" s="8"/>
      <c r="F58" s="11"/>
      <c r="G58" s="9"/>
      <c r="H58" s="60" t="s">
        <v>2</v>
      </c>
      <c r="I58" s="60"/>
      <c r="J58" s="15">
        <f>Q50</f>
        <v>36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3" zoomScale="120" zoomScaleSheetLayoutView="120" workbookViewId="0">
      <selection activeCell="I15" sqref="I15:J49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657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602</v>
      </c>
      <c r="D9" s="45" t="s">
        <v>603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604</v>
      </c>
      <c r="D10" s="45" t="s">
        <v>605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606</v>
      </c>
      <c r="D11" s="45" t="s">
        <v>607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300</v>
      </c>
      <c r="D12" s="45" t="s">
        <v>608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609</v>
      </c>
      <c r="D13" s="45" t="s">
        <v>58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610</v>
      </c>
      <c r="D14" s="45" t="s">
        <v>611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612</v>
      </c>
      <c r="D15" s="45" t="s">
        <v>613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614</v>
      </c>
      <c r="D16" s="45" t="s">
        <v>615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616</v>
      </c>
      <c r="D17" s="45" t="s">
        <v>276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617</v>
      </c>
      <c r="D18" s="45" t="s">
        <v>110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618</v>
      </c>
      <c r="D19" s="45" t="s">
        <v>619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115</v>
      </c>
      <c r="D20" s="45" t="s">
        <v>56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620</v>
      </c>
      <c r="D21" s="45" t="s">
        <v>621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622</v>
      </c>
      <c r="D22" s="45" t="s">
        <v>623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624</v>
      </c>
      <c r="D23" s="45" t="s">
        <v>625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626</v>
      </c>
      <c r="D24" s="45" t="s">
        <v>627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125</v>
      </c>
      <c r="D25" s="45" t="s">
        <v>628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255</v>
      </c>
      <c r="D26" s="45" t="s">
        <v>629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279</v>
      </c>
      <c r="D27" s="45" t="s">
        <v>619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630</v>
      </c>
      <c r="D28" s="45" t="s">
        <v>631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632</v>
      </c>
      <c r="D29" s="45" t="s">
        <v>633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634</v>
      </c>
      <c r="D30" s="45" t="s">
        <v>635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322</v>
      </c>
      <c r="D31" s="45" t="s">
        <v>636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492</v>
      </c>
      <c r="D32" s="45" t="s">
        <v>42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504</v>
      </c>
      <c r="D33" s="45" t="s">
        <v>178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637</v>
      </c>
      <c r="D34" s="45" t="s">
        <v>493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638</v>
      </c>
      <c r="D35" s="45" t="s">
        <v>216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639</v>
      </c>
      <c r="D36" s="45" t="s">
        <v>640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641</v>
      </c>
      <c r="D37" s="45" t="s">
        <v>642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643</v>
      </c>
      <c r="D38" s="45" t="s">
        <v>381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644</v>
      </c>
      <c r="D39" s="45" t="s">
        <v>645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646</v>
      </c>
      <c r="D40" s="45" t="s">
        <v>98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647</v>
      </c>
      <c r="D41" s="45" t="s">
        <v>648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649</v>
      </c>
      <c r="D42" s="45" t="s">
        <v>650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492</v>
      </c>
      <c r="D43" s="45" t="s">
        <v>651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419</v>
      </c>
      <c r="D44" s="45" t="s">
        <v>68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652</v>
      </c>
      <c r="D45" s="45" t="s">
        <v>653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 t="str">
        <f>IF(C46="","","38.")</f>
        <v>38.</v>
      </c>
      <c r="C46" s="45" t="s">
        <v>141</v>
      </c>
      <c r="D46" s="45" t="s">
        <v>654</v>
      </c>
      <c r="E46" s="45" t="s">
        <v>14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 t="str">
        <f>IF(C47="","","39.")</f>
        <v>39.</v>
      </c>
      <c r="C47" s="45" t="s">
        <v>655</v>
      </c>
      <c r="D47" s="45" t="s">
        <v>656</v>
      </c>
      <c r="E47" s="45" t="s">
        <v>13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 t="str">
        <f t="shared" si="0"/>
        <v/>
      </c>
      <c r="R47" s="2">
        <f t="shared" si="1"/>
        <v>1</v>
      </c>
    </row>
    <row r="48" spans="2:18" ht="18" customHeight="1" thickBot="1" x14ac:dyDescent="0.25">
      <c r="B48" s="27" t="str">
        <f>IF(C48="","","40.")</f>
        <v>40.</v>
      </c>
      <c r="C48" s="45" t="s">
        <v>192</v>
      </c>
      <c r="D48" s="45" t="s">
        <v>297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thickBot="1" x14ac:dyDescent="0.25">
      <c r="B49" s="27" t="str">
        <f>IF(C49="","","40.")</f>
        <v>40.</v>
      </c>
      <c r="C49" s="45" t="s">
        <v>632</v>
      </c>
      <c r="D49" s="45" t="s">
        <v>162</v>
      </c>
      <c r="E49" s="45" t="s">
        <v>13</v>
      </c>
      <c r="F49" s="18">
        <v>0.8</v>
      </c>
      <c r="G49" s="17">
        <v>0.8</v>
      </c>
      <c r="H49" s="19">
        <v>0.8</v>
      </c>
      <c r="I49" s="52" t="s">
        <v>7</v>
      </c>
      <c r="J49" s="53"/>
      <c r="Q49" s="7">
        <f>SUM(Q9:Q48)</f>
        <v>21</v>
      </c>
      <c r="R49" s="7">
        <f>SUM(R9:R48)</f>
        <v>19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19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3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9:J49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I38" sqref="I38:J41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438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658</v>
      </c>
      <c r="D9" s="45" t="s">
        <v>659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660</v>
      </c>
      <c r="D10" s="45" t="s">
        <v>136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64</v>
      </c>
      <c r="D11" s="45" t="s">
        <v>661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662</v>
      </c>
      <c r="D12" s="45" t="s">
        <v>111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663</v>
      </c>
      <c r="D13" s="45" t="s">
        <v>664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665</v>
      </c>
      <c r="D14" s="45" t="s">
        <v>666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433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667</v>
      </c>
      <c r="D15" s="45" t="s">
        <v>668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669</v>
      </c>
      <c r="D16" s="45" t="s">
        <v>94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168</v>
      </c>
      <c r="D17" s="45" t="s">
        <v>220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67</v>
      </c>
      <c r="D18" s="45" t="s">
        <v>670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671</v>
      </c>
      <c r="D19" s="45" t="s">
        <v>672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673</v>
      </c>
      <c r="D20" s="45" t="s">
        <v>674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675</v>
      </c>
      <c r="D21" s="45" t="s">
        <v>676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677</v>
      </c>
      <c r="D22" s="45" t="s">
        <v>56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678</v>
      </c>
      <c r="D23" s="45" t="s">
        <v>679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680</v>
      </c>
      <c r="D24" s="45" t="s">
        <v>681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239</v>
      </c>
      <c r="D25" s="45" t="s">
        <v>682</v>
      </c>
      <c r="E25" s="45" t="s">
        <v>13</v>
      </c>
      <c r="F25" s="18"/>
      <c r="G25" s="17"/>
      <c r="H25" s="19"/>
      <c r="I25" s="52"/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683</v>
      </c>
      <c r="D26" s="45" t="s">
        <v>216</v>
      </c>
      <c r="E26" s="45" t="s">
        <v>13</v>
      </c>
      <c r="F26" s="18"/>
      <c r="G26" s="17"/>
      <c r="H26" s="19"/>
      <c r="I26" s="52"/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684</v>
      </c>
      <c r="D27" s="45" t="s">
        <v>223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685</v>
      </c>
      <c r="D28" s="45" t="s">
        <v>686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687</v>
      </c>
      <c r="D29" s="45" t="s">
        <v>391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433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688</v>
      </c>
      <c r="D30" s="45" t="s">
        <v>173</v>
      </c>
      <c r="E30" s="45" t="s">
        <v>13</v>
      </c>
      <c r="F30" s="18"/>
      <c r="G30" s="17"/>
      <c r="H30" s="19"/>
      <c r="I30" s="52"/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689</v>
      </c>
      <c r="D31" s="45" t="s">
        <v>690</v>
      </c>
      <c r="E31" s="45" t="s">
        <v>14</v>
      </c>
      <c r="F31" s="18">
        <v>0.7</v>
      </c>
      <c r="G31" s="17">
        <v>0.7</v>
      </c>
      <c r="H31" s="19">
        <v>0.7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691</v>
      </c>
      <c r="D32" s="45" t="s">
        <v>692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693</v>
      </c>
      <c r="D33" s="45" t="s">
        <v>108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694</v>
      </c>
      <c r="D34" s="45" t="s">
        <v>695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696</v>
      </c>
      <c r="D35" s="45" t="s">
        <v>102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433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697</v>
      </c>
      <c r="D36" s="45" t="s">
        <v>698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699</v>
      </c>
      <c r="D37" s="45" t="s">
        <v>503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192</v>
      </c>
      <c r="D38" s="45" t="s">
        <v>700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701</v>
      </c>
      <c r="D39" s="45" t="s">
        <v>629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702</v>
      </c>
      <c r="D40" s="45" t="s">
        <v>703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21" t="s">
        <v>842</v>
      </c>
      <c r="D41" s="21" t="s">
        <v>94</v>
      </c>
      <c r="E41" s="21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ref="H42:H48" si="2">IF(F42="","",(G42/(F42/100)^2))</f>
        <v/>
      </c>
      <c r="I42" s="52" t="str">
        <f t="shared" ref="I42:I48" si="3">IF(H42="","",IF(H42&gt;40,$P$20,IF(H42&gt;35,$P$19,IF(H42&gt;30,$P$18,IF(H42&gt;25,$P$17,IF(H42&gt;18.5,$P$16,IF(H42&gt;0,$P$15)))))))</f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13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33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4" zoomScale="120" zoomScaleSheetLayoutView="120" workbookViewId="0">
      <selection activeCell="C47" sqref="C47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437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704</v>
      </c>
      <c r="D9" s="45" t="s">
        <v>705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669</v>
      </c>
      <c r="D10" s="45" t="s">
        <v>706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707</v>
      </c>
      <c r="D11" s="45" t="s">
        <v>274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433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708</v>
      </c>
      <c r="D12" s="45" t="s">
        <v>709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111</v>
      </c>
      <c r="D13" s="45" t="s">
        <v>124</v>
      </c>
      <c r="E13" s="45" t="s">
        <v>13</v>
      </c>
      <c r="F13" s="18"/>
      <c r="G13" s="17"/>
      <c r="H13" s="19"/>
      <c r="I13" s="52"/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710</v>
      </c>
      <c r="D14" s="45" t="s">
        <v>711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712</v>
      </c>
      <c r="D15" s="45" t="s">
        <v>356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279</v>
      </c>
      <c r="D16" s="45" t="s">
        <v>122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433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713</v>
      </c>
      <c r="D17" s="45" t="s">
        <v>714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715</v>
      </c>
      <c r="D18" s="45" t="s">
        <v>705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716</v>
      </c>
      <c r="D19" s="45" t="s">
        <v>717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718</v>
      </c>
      <c r="D20" s="45" t="s">
        <v>110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719</v>
      </c>
      <c r="D21" s="45" t="s">
        <v>458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720</v>
      </c>
      <c r="D22" s="45" t="s">
        <v>721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722</v>
      </c>
      <c r="D23" s="45" t="s">
        <v>723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724</v>
      </c>
      <c r="D24" s="45" t="s">
        <v>108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725</v>
      </c>
      <c r="D25" s="45" t="s">
        <v>726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727</v>
      </c>
      <c r="D26" s="45" t="s">
        <v>728</v>
      </c>
      <c r="E26" s="45" t="s">
        <v>13</v>
      </c>
      <c r="F26" s="18"/>
      <c r="G26" s="17"/>
      <c r="H26" s="19"/>
      <c r="I26" s="52"/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729</v>
      </c>
      <c r="D27" s="45" t="s">
        <v>730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731</v>
      </c>
      <c r="D28" s="45" t="s">
        <v>515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732</v>
      </c>
      <c r="D29" s="45" t="s">
        <v>286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85</v>
      </c>
      <c r="D30" s="45" t="s">
        <v>53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353</v>
      </c>
      <c r="D31" s="45" t="s">
        <v>733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249</v>
      </c>
      <c r="D32" s="45" t="s">
        <v>734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433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525</v>
      </c>
      <c r="D33" s="45" t="s">
        <v>735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736</v>
      </c>
      <c r="D34" s="45" t="s">
        <v>287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255</v>
      </c>
      <c r="D35" s="45" t="s">
        <v>737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738</v>
      </c>
      <c r="D36" s="45" t="s">
        <v>739</v>
      </c>
      <c r="E36" s="45" t="s">
        <v>13</v>
      </c>
      <c r="F36" s="18"/>
      <c r="G36" s="17"/>
      <c r="H36" s="19"/>
      <c r="I36" s="52"/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419</v>
      </c>
      <c r="D37" s="45" t="s">
        <v>740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741</v>
      </c>
      <c r="D38" s="45" t="s">
        <v>740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742</v>
      </c>
      <c r="D39" s="45" t="s">
        <v>743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744</v>
      </c>
      <c r="D40" s="45" t="s">
        <v>100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745</v>
      </c>
      <c r="D41" s="45" t="s">
        <v>746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732</v>
      </c>
      <c r="D42" s="45" t="s">
        <v>94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747</v>
      </c>
      <c r="D43" s="45" t="s">
        <v>748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749</v>
      </c>
      <c r="D44" s="45" t="s">
        <v>496</v>
      </c>
      <c r="E44" s="45" t="s">
        <v>14</v>
      </c>
      <c r="F44" s="18">
        <v>0.6</v>
      </c>
      <c r="G44" s="17">
        <v>0.7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300</v>
      </c>
      <c r="D45" s="45" t="s">
        <v>750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 t="str">
        <f>IF(C46="","","38.")</f>
        <v>38.</v>
      </c>
      <c r="C46" s="45" t="s">
        <v>751</v>
      </c>
      <c r="D46" s="45" t="s">
        <v>752</v>
      </c>
      <c r="E46" s="45" t="s">
        <v>14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>
        <v>39</v>
      </c>
      <c r="C47" s="21"/>
      <c r="D47" s="21"/>
      <c r="E47" s="16"/>
      <c r="F47" s="20"/>
      <c r="G47" s="17"/>
      <c r="H47" s="19" t="str">
        <f t="shared" ref="H47:H48" si="2">IF(F47="","",(G47/(F47/100)^2))</f>
        <v/>
      </c>
      <c r="I47" s="52" t="str">
        <f t="shared" ref="I47:I48" si="3">IF(H47="","",IF(H47&gt;40,$P$20,IF(H47&gt;35,$P$19,IF(H47&gt;30,$P$18,IF(H47&gt;25,$P$17,IF(H47&gt;18.5,$P$16,IF(H47&gt;0,$P$15)))))))</f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17</v>
      </c>
      <c r="R49" s="7">
        <f>SUM(R9:R48)</f>
        <v>21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38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21</v>
      </c>
      <c r="E58" s="8"/>
      <c r="F58" s="11"/>
      <c r="G58" s="9"/>
      <c r="H58" s="60" t="s">
        <v>2</v>
      </c>
      <c r="I58" s="60"/>
      <c r="J58" s="15">
        <f>Q50</f>
        <v>38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I38" sqref="I38:J43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436</v>
      </c>
      <c r="C6" s="49"/>
      <c r="D6" s="49"/>
      <c r="E6" s="49"/>
      <c r="F6" s="39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0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1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753</v>
      </c>
      <c r="D9" s="45" t="s">
        <v>452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754</v>
      </c>
      <c r="D10" s="45" t="s">
        <v>755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756</v>
      </c>
      <c r="D11" s="45" t="s">
        <v>104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757</v>
      </c>
      <c r="D12" s="45" t="s">
        <v>758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759</v>
      </c>
      <c r="D13" s="45" t="s">
        <v>760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761</v>
      </c>
      <c r="D14" s="45" t="s">
        <v>762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237</v>
      </c>
      <c r="D15" s="45" t="s">
        <v>763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764</v>
      </c>
      <c r="D16" s="45" t="s">
        <v>765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137</v>
      </c>
      <c r="D17" s="45" t="s">
        <v>766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526</v>
      </c>
      <c r="D18" s="45" t="s">
        <v>767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314</v>
      </c>
      <c r="D19" s="45" t="s">
        <v>356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589</v>
      </c>
      <c r="D20" s="45" t="s">
        <v>768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269</v>
      </c>
      <c r="D21" s="45" t="s">
        <v>769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56</v>
      </c>
      <c r="D22" s="45" t="s">
        <v>770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268</v>
      </c>
      <c r="D23" s="45" t="s">
        <v>771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772</v>
      </c>
      <c r="D24" s="45" t="s">
        <v>598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773</v>
      </c>
      <c r="D25" s="45" t="s">
        <v>774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775</v>
      </c>
      <c r="D26" s="45" t="s">
        <v>776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777</v>
      </c>
      <c r="D27" s="45" t="s">
        <v>778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141</v>
      </c>
      <c r="D28" s="45" t="s">
        <v>779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168</v>
      </c>
      <c r="D29" s="45" t="s">
        <v>108</v>
      </c>
      <c r="E29" s="45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45" t="s">
        <v>133</v>
      </c>
      <c r="D30" s="45" t="s">
        <v>780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492</v>
      </c>
      <c r="D31" s="45" t="s">
        <v>781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782</v>
      </c>
      <c r="D32" s="45" t="s">
        <v>32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195</v>
      </c>
      <c r="D33" s="45" t="s">
        <v>783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784</v>
      </c>
      <c r="D34" s="45" t="s">
        <v>305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785</v>
      </c>
      <c r="D35" s="45" t="s">
        <v>786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787</v>
      </c>
      <c r="D36" s="45" t="s">
        <v>788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789</v>
      </c>
      <c r="D37" s="45" t="s">
        <v>790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268</v>
      </c>
      <c r="D38" s="45" t="s">
        <v>256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504</v>
      </c>
      <c r="D39" s="45" t="s">
        <v>598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319</v>
      </c>
      <c r="D40" s="45" t="s">
        <v>456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791</v>
      </c>
      <c r="D41" s="45" t="s">
        <v>792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793</v>
      </c>
      <c r="D42" s="45" t="s">
        <v>794</v>
      </c>
      <c r="E42" s="45" t="s">
        <v>14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45" t="s">
        <v>795</v>
      </c>
      <c r="D43" s="45" t="s">
        <v>796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ref="H44:H48" si="2">IF(F44="","",(G44/(F44/100)^2))</f>
        <v/>
      </c>
      <c r="I44" s="52" t="str">
        <f t="shared" ref="I44:I48" si="3">IF(H44="","",IF(H44&gt;40,$P$20,IF(H44&gt;35,$P$19,IF(H44&gt;30,$P$18,IF(H44&gt;25,$P$17,IF(H44&gt;18.5,$P$16,IF(H44&gt;0,$P$15)))))))</f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19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35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19</v>
      </c>
      <c r="E58" s="8"/>
      <c r="F58" s="11"/>
      <c r="G58" s="9"/>
      <c r="H58" s="60" t="s">
        <v>2</v>
      </c>
      <c r="I58" s="60"/>
      <c r="J58" s="15">
        <f>Q50</f>
        <v>35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B2:J2"/>
    <mergeCell ref="B3:J3"/>
    <mergeCell ref="B4:J4"/>
    <mergeCell ref="B5:J5"/>
    <mergeCell ref="B6:E6"/>
    <mergeCell ref="G6:J6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3" zoomScale="120" zoomScaleSheetLayoutView="120" workbookViewId="0">
      <selection activeCell="I19" sqref="I19:J20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435</v>
      </c>
      <c r="C6" s="49"/>
      <c r="D6" s="49"/>
      <c r="E6" s="49"/>
      <c r="F6" s="39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0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1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797</v>
      </c>
      <c r="D9" s="45" t="s">
        <v>327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492</v>
      </c>
      <c r="D10" s="45" t="s">
        <v>798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799</v>
      </c>
      <c r="D11" s="45" t="s">
        <v>800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99</v>
      </c>
      <c r="D12" s="45" t="s">
        <v>801</v>
      </c>
      <c r="E12" s="45" t="s">
        <v>14</v>
      </c>
      <c r="F12" s="18">
        <v>0.7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802</v>
      </c>
      <c r="D13" s="45" t="s">
        <v>102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803</v>
      </c>
      <c r="D14" s="45" t="s">
        <v>72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253</v>
      </c>
      <c r="D15" s="45" t="s">
        <v>668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804</v>
      </c>
      <c r="D16" s="45" t="s">
        <v>600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805</v>
      </c>
      <c r="D17" s="45" t="s">
        <v>806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807</v>
      </c>
      <c r="D18" s="45" t="s">
        <v>668</v>
      </c>
      <c r="E18" s="45" t="s">
        <v>13</v>
      </c>
      <c r="F18" s="18"/>
      <c r="G18" s="17"/>
      <c r="H18" s="19"/>
      <c r="I18" s="52"/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215</v>
      </c>
      <c r="D19" s="45" t="s">
        <v>808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809</v>
      </c>
      <c r="D20" s="45" t="s">
        <v>94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810</v>
      </c>
      <c r="D21" s="45" t="s">
        <v>811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812</v>
      </c>
      <c r="D22" s="45" t="s">
        <v>813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814</v>
      </c>
      <c r="D23" s="45" t="s">
        <v>632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815</v>
      </c>
      <c r="D24" s="45" t="s">
        <v>816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817</v>
      </c>
      <c r="D25" s="45" t="s">
        <v>818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504</v>
      </c>
      <c r="D26" s="45" t="s">
        <v>819</v>
      </c>
      <c r="E26" s="45" t="s">
        <v>13</v>
      </c>
      <c r="F26" s="18">
        <v>0.7</v>
      </c>
      <c r="G26" s="17">
        <v>0.7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820</v>
      </c>
      <c r="D27" s="45" t="s">
        <v>294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821</v>
      </c>
      <c r="D28" s="45" t="s">
        <v>178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822</v>
      </c>
      <c r="D29" s="45" t="s">
        <v>72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823</v>
      </c>
      <c r="D30" s="45" t="s">
        <v>824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133</v>
      </c>
      <c r="D31" s="45" t="s">
        <v>825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197</v>
      </c>
      <c r="D32" s="45" t="s">
        <v>598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826</v>
      </c>
      <c r="D33" s="45" t="s">
        <v>748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827</v>
      </c>
      <c r="D34" s="45" t="s">
        <v>828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720</v>
      </c>
      <c r="D35" s="45" t="s">
        <v>64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300</v>
      </c>
      <c r="D36" s="45" t="s">
        <v>829</v>
      </c>
      <c r="E36" s="45" t="s">
        <v>14</v>
      </c>
      <c r="F36" s="18"/>
      <c r="G36" s="17"/>
      <c r="H36" s="19"/>
      <c r="I36" s="52"/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830</v>
      </c>
      <c r="D37" s="45" t="s">
        <v>831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832</v>
      </c>
      <c r="D38" s="45" t="s">
        <v>543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833</v>
      </c>
      <c r="D39" s="45" t="s">
        <v>834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835</v>
      </c>
      <c r="D40" s="45" t="s">
        <v>826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111</v>
      </c>
      <c r="D41" s="45" t="s">
        <v>26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836</v>
      </c>
      <c r="D42" s="45" t="s">
        <v>594</v>
      </c>
      <c r="E42" s="45" t="s">
        <v>14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45" t="s">
        <v>67</v>
      </c>
      <c r="D43" s="45" t="s">
        <v>837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838</v>
      </c>
      <c r="D44" s="45" t="s">
        <v>839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6" t="s">
        <v>840</v>
      </c>
      <c r="D45" s="46" t="s">
        <v>841</v>
      </c>
      <c r="E45" s="46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18</v>
      </c>
      <c r="R49" s="7">
        <f>SUM(R9:R48)</f>
        <v>19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37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19</v>
      </c>
      <c r="E58" s="8"/>
      <c r="F58" s="11"/>
      <c r="G58" s="9"/>
      <c r="H58" s="60" t="s">
        <v>2</v>
      </c>
      <c r="I58" s="60"/>
      <c r="J58" s="15">
        <f>Q50</f>
        <v>37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B2:J2"/>
    <mergeCell ref="B3:J3"/>
    <mergeCell ref="B4:J4"/>
    <mergeCell ref="B5:J5"/>
    <mergeCell ref="B6:E6"/>
    <mergeCell ref="G6:J6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1" zoomScale="120" zoomScaleSheetLayoutView="120" workbookViewId="0">
      <selection activeCell="E49" sqref="E49:J49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1146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81</v>
      </c>
      <c r="D9" s="45" t="s">
        <v>1147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1148</v>
      </c>
      <c r="D10" s="45" t="s">
        <v>1149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1150</v>
      </c>
      <c r="D11" s="45" t="s">
        <v>1151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1152</v>
      </c>
      <c r="D12" s="45" t="s">
        <v>1153</v>
      </c>
      <c r="E12" s="45" t="s">
        <v>14</v>
      </c>
      <c r="F12" s="18">
        <v>0.7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1154</v>
      </c>
      <c r="D13" s="45" t="s">
        <v>491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1155</v>
      </c>
      <c r="D14" s="45" t="s">
        <v>734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1156</v>
      </c>
      <c r="D15" s="45" t="s">
        <v>1157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453</v>
      </c>
      <c r="D16" s="45" t="s">
        <v>1158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1159</v>
      </c>
      <c r="D17" s="45" t="s">
        <v>1160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1161</v>
      </c>
      <c r="D18" s="45" t="s">
        <v>1162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632</v>
      </c>
      <c r="D19" s="45" t="s">
        <v>1163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1164</v>
      </c>
      <c r="D20" s="45" t="s">
        <v>94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433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526</v>
      </c>
      <c r="D21" s="45" t="s">
        <v>1165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1166</v>
      </c>
      <c r="D22" s="45" t="s">
        <v>1167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269</v>
      </c>
      <c r="D23" s="45" t="s">
        <v>173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1168</v>
      </c>
      <c r="D24" s="45" t="s">
        <v>78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133</v>
      </c>
      <c r="D25" s="45" t="s">
        <v>247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1169</v>
      </c>
      <c r="D26" s="45" t="s">
        <v>356</v>
      </c>
      <c r="E26" s="45" t="s">
        <v>14</v>
      </c>
      <c r="F26" s="18">
        <v>0.7</v>
      </c>
      <c r="G26" s="17">
        <v>0.7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1170</v>
      </c>
      <c r="D27" s="45" t="s">
        <v>100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1171</v>
      </c>
      <c r="D28" s="45" t="s">
        <v>176</v>
      </c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236</v>
      </c>
      <c r="D29" s="45" t="s">
        <v>98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1172</v>
      </c>
      <c r="D30" s="45" t="s">
        <v>1173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433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1174</v>
      </c>
      <c r="D31" s="45" t="s">
        <v>1175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433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1176</v>
      </c>
      <c r="D32" s="45" t="s">
        <v>38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433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537</v>
      </c>
      <c r="D33" s="45" t="s">
        <v>93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544</v>
      </c>
      <c r="D34" s="45" t="s">
        <v>395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1177</v>
      </c>
      <c r="D35" s="45" t="s">
        <v>1178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235</v>
      </c>
      <c r="D36" s="45" t="s">
        <v>1009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1179</v>
      </c>
      <c r="D37" s="45" t="s">
        <v>1180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777</v>
      </c>
      <c r="D38" s="45" t="s">
        <v>416</v>
      </c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891</v>
      </c>
      <c r="D39" s="45" t="s">
        <v>1181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1182</v>
      </c>
      <c r="D40" s="45" t="s">
        <v>100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1183</v>
      </c>
      <c r="D41" s="45" t="s">
        <v>986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49</v>
      </c>
      <c r="D42" s="45" t="s">
        <v>58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433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92</v>
      </c>
      <c r="D43" s="45" t="s">
        <v>1184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1185</v>
      </c>
      <c r="D44" s="45" t="s">
        <v>498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1186</v>
      </c>
      <c r="D45" s="45" t="s">
        <v>1187</v>
      </c>
      <c r="E45" s="45" t="s">
        <v>13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45" t="s">
        <v>1188</v>
      </c>
      <c r="D46" s="45" t="s">
        <v>1189</v>
      </c>
      <c r="E46" s="45" t="s">
        <v>14</v>
      </c>
      <c r="F46" s="18">
        <v>0.8</v>
      </c>
      <c r="G46" s="17">
        <v>0.8</v>
      </c>
      <c r="H46" s="19">
        <v>0.8</v>
      </c>
      <c r="I46" s="52" t="s">
        <v>433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>
        <v>39</v>
      </c>
      <c r="C47" s="45" t="s">
        <v>1190</v>
      </c>
      <c r="D47" s="45" t="s">
        <v>1191</v>
      </c>
      <c r="E47" s="45" t="s">
        <v>13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 t="str">
        <f t="shared" si="0"/>
        <v/>
      </c>
      <c r="R47" s="2">
        <f t="shared" si="1"/>
        <v>1</v>
      </c>
    </row>
    <row r="48" spans="2:18" ht="18" customHeight="1" x14ac:dyDescent="0.2">
      <c r="B48" s="26">
        <v>40</v>
      </c>
      <c r="C48" s="45" t="s">
        <v>237</v>
      </c>
      <c r="D48" s="45" t="s">
        <v>783</v>
      </c>
      <c r="E48" s="45" t="s">
        <v>14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>
        <f t="shared" si="0"/>
        <v>1</v>
      </c>
      <c r="R48" s="2" t="str">
        <f t="shared" si="1"/>
        <v/>
      </c>
    </row>
    <row r="49" spans="2:18" ht="18" customHeight="1" x14ac:dyDescent="0.2">
      <c r="B49" s="26">
        <v>41</v>
      </c>
      <c r="C49" s="45" t="s">
        <v>236</v>
      </c>
      <c r="D49" s="45" t="s">
        <v>136</v>
      </c>
      <c r="E49" s="45"/>
      <c r="F49" s="18"/>
      <c r="G49" s="17"/>
      <c r="H49" s="19"/>
      <c r="I49" s="52"/>
      <c r="J49" s="53"/>
      <c r="Q49" s="7">
        <f>SUM(Q9:Q48)</f>
        <v>15</v>
      </c>
      <c r="R49" s="7">
        <f>SUM(R9:R48)</f>
        <v>23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38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23</v>
      </c>
      <c r="E58" s="8"/>
      <c r="F58" s="11"/>
      <c r="G58" s="9"/>
      <c r="H58" s="60" t="s">
        <v>2</v>
      </c>
      <c r="I58" s="60"/>
      <c r="J58" s="15">
        <f>Q50</f>
        <v>38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3">
    <mergeCell ref="I48:J48"/>
    <mergeCell ref="Q50:R50"/>
    <mergeCell ref="H58:I58"/>
    <mergeCell ref="I60:J60"/>
    <mergeCell ref="I49:J49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5" zoomScale="120" zoomScaleSheetLayoutView="120" workbookViewId="0">
      <selection activeCell="F45" sqref="F45:J45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844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1111</v>
      </c>
      <c r="D9" s="45" t="s">
        <v>916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1081</v>
      </c>
      <c r="D10" s="45" t="s">
        <v>1112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158</v>
      </c>
      <c r="D11" s="45" t="s">
        <v>1113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1114</v>
      </c>
      <c r="D12" s="45" t="s">
        <v>44</v>
      </c>
      <c r="E12" s="45" t="s">
        <v>14</v>
      </c>
      <c r="F12" s="18">
        <v>0.7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1115</v>
      </c>
      <c r="D13" s="45" t="s">
        <v>1116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39</v>
      </c>
      <c r="D14" s="45" t="s">
        <v>297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1117</v>
      </c>
      <c r="D15" s="45" t="s">
        <v>1118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1119</v>
      </c>
      <c r="D16" s="45" t="s">
        <v>1120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1121</v>
      </c>
      <c r="D17" s="45" t="s">
        <v>1122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665</v>
      </c>
      <c r="D18" s="45" t="s">
        <v>28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632</v>
      </c>
      <c r="D19" s="45" t="s">
        <v>1123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1124</v>
      </c>
      <c r="D20" s="45" t="s">
        <v>1125</v>
      </c>
      <c r="E20" s="45" t="s">
        <v>13</v>
      </c>
      <c r="F20" s="18"/>
      <c r="G20" s="17"/>
      <c r="H20" s="19"/>
      <c r="I20" s="52"/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1126</v>
      </c>
      <c r="D21" s="45" t="s">
        <v>1127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1128</v>
      </c>
      <c r="D22" s="45" t="s">
        <v>1129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191</v>
      </c>
      <c r="D23" s="45" t="s">
        <v>1130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1131</v>
      </c>
      <c r="D24" s="45" t="s">
        <v>670</v>
      </c>
      <c r="E24" s="45" t="s">
        <v>14</v>
      </c>
      <c r="F24" s="18"/>
      <c r="G24" s="17"/>
      <c r="H24" s="19"/>
      <c r="I24" s="52"/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1132</v>
      </c>
      <c r="D25" s="45" t="s">
        <v>1133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111</v>
      </c>
      <c r="D26" s="45" t="s">
        <v>666</v>
      </c>
      <c r="E26" s="45" t="s">
        <v>13</v>
      </c>
      <c r="F26" s="18">
        <v>0.7</v>
      </c>
      <c r="G26" s="17">
        <v>0.7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789</v>
      </c>
      <c r="D27" s="45" t="s">
        <v>178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1134</v>
      </c>
      <c r="D28" s="45" t="s">
        <v>108</v>
      </c>
      <c r="E28" s="45" t="s">
        <v>14</v>
      </c>
      <c r="F28" s="18">
        <v>0.5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236</v>
      </c>
      <c r="D29" s="45" t="s">
        <v>1135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1024</v>
      </c>
      <c r="D30" s="45" t="s">
        <v>1122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268</v>
      </c>
      <c r="D31" s="45" t="s">
        <v>629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195</v>
      </c>
      <c r="D32" s="45" t="s">
        <v>94</v>
      </c>
      <c r="E32" s="45" t="s">
        <v>14</v>
      </c>
      <c r="F32" s="18">
        <v>0.7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111</v>
      </c>
      <c r="D33" s="45" t="s">
        <v>248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99</v>
      </c>
      <c r="D34" s="45" t="s">
        <v>449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1136</v>
      </c>
      <c r="D35" s="45" t="s">
        <v>111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1137</v>
      </c>
      <c r="D36" s="45" t="s">
        <v>1138</v>
      </c>
      <c r="E36" s="45" t="s">
        <v>14</v>
      </c>
      <c r="F36" s="18"/>
      <c r="G36" s="17"/>
      <c r="H36" s="19"/>
      <c r="I36" s="52"/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1139</v>
      </c>
      <c r="D37" s="45" t="s">
        <v>122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1140</v>
      </c>
      <c r="D38" s="45" t="s">
        <v>1141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279</v>
      </c>
      <c r="D39" s="45" t="s">
        <v>34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1142</v>
      </c>
      <c r="D40" s="45" t="s">
        <v>538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1143</v>
      </c>
      <c r="D41" s="45" t="s">
        <v>1144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25</v>
      </c>
      <c r="D42" s="45" t="s">
        <v>122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1145</v>
      </c>
      <c r="D43" s="45" t="s">
        <v>392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233</v>
      </c>
      <c r="D44" s="45" t="s">
        <v>248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6"/>
      <c r="D45" s="46"/>
      <c r="E45" s="46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36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36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17:J17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8:J18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5" zoomScale="120" zoomScaleSheetLayoutView="120" workbookViewId="0">
      <selection activeCell="H45" sqref="H45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845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1070</v>
      </c>
      <c r="D9" s="45" t="s">
        <v>1071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1072</v>
      </c>
      <c r="D10" s="45" t="s">
        <v>1073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433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1074</v>
      </c>
      <c r="D11" s="45" t="s">
        <v>538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1075</v>
      </c>
      <c r="D12" s="45" t="s">
        <v>1076</v>
      </c>
      <c r="E12" s="45" t="s">
        <v>13</v>
      </c>
      <c r="F12" s="18">
        <v>0.7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1077</v>
      </c>
      <c r="D13" s="45" t="s">
        <v>1078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226</v>
      </c>
      <c r="D14" s="45" t="s">
        <v>447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59</v>
      </c>
      <c r="D15" s="45" t="s">
        <v>1079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1080</v>
      </c>
      <c r="D16" s="45" t="s">
        <v>287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1081</v>
      </c>
      <c r="D17" s="45" t="s">
        <v>1082</v>
      </c>
      <c r="E17" s="45" t="s">
        <v>13</v>
      </c>
      <c r="F17" s="18">
        <v>0.7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1083</v>
      </c>
      <c r="D18" s="45" t="s">
        <v>1084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665</v>
      </c>
      <c r="D19" s="45" t="s">
        <v>1085</v>
      </c>
      <c r="E19" s="45" t="s">
        <v>13</v>
      </c>
      <c r="F19" s="18">
        <v>0.8</v>
      </c>
      <c r="G19" s="17">
        <v>0.7</v>
      </c>
      <c r="H19" s="19">
        <v>0.8</v>
      </c>
      <c r="I19" s="52" t="s">
        <v>433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492</v>
      </c>
      <c r="D20" s="45" t="s">
        <v>297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176</v>
      </c>
      <c r="D21" s="45" t="s">
        <v>1086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1087</v>
      </c>
      <c r="D22" s="45" t="s">
        <v>1023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1088</v>
      </c>
      <c r="D23" s="45" t="s">
        <v>1089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237</v>
      </c>
      <c r="D24" s="45" t="s">
        <v>34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632</v>
      </c>
      <c r="D25" s="45" t="s">
        <v>1090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406</v>
      </c>
      <c r="D26" s="45" t="s">
        <v>1091</v>
      </c>
      <c r="E26" s="45" t="s">
        <v>13</v>
      </c>
      <c r="F26" s="18">
        <v>0.7</v>
      </c>
      <c r="G26" s="17">
        <v>0.7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961</v>
      </c>
      <c r="D27" s="45" t="s">
        <v>1092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1093</v>
      </c>
      <c r="D28" s="45" t="s">
        <v>1094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1095</v>
      </c>
      <c r="D29" s="45" t="s">
        <v>284</v>
      </c>
      <c r="E29" s="45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45" t="s">
        <v>1096</v>
      </c>
      <c r="D30" s="45" t="s">
        <v>274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1097</v>
      </c>
      <c r="D31" s="45" t="s">
        <v>1098</v>
      </c>
      <c r="E31" s="45" t="s">
        <v>13</v>
      </c>
      <c r="F31" s="18">
        <v>0.6</v>
      </c>
      <c r="G31" s="17">
        <v>0.7</v>
      </c>
      <c r="H31" s="19">
        <v>0.8</v>
      </c>
      <c r="I31" s="52" t="s">
        <v>433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1099</v>
      </c>
      <c r="D32" s="45" t="s">
        <v>194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1100</v>
      </c>
      <c r="D33" s="45" t="s">
        <v>1101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732</v>
      </c>
      <c r="D34" s="45" t="s">
        <v>1102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1103</v>
      </c>
      <c r="D35" s="45" t="s">
        <v>297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1104</v>
      </c>
      <c r="D36" s="45" t="s">
        <v>1105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504</v>
      </c>
      <c r="D37" s="45" t="s">
        <v>64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632</v>
      </c>
      <c r="D38" s="45" t="s">
        <v>493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942</v>
      </c>
      <c r="D39" s="45" t="s">
        <v>1106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1107</v>
      </c>
      <c r="D40" s="45" t="s">
        <v>594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1108</v>
      </c>
      <c r="D41" s="45" t="s">
        <v>1109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1110</v>
      </c>
      <c r="D42" s="45" t="s">
        <v>218</v>
      </c>
      <c r="E42" s="45" t="s">
        <v>13</v>
      </c>
      <c r="F42" s="18">
        <v>0.8</v>
      </c>
      <c r="G42" s="17">
        <v>0.6</v>
      </c>
      <c r="H42" s="19">
        <v>0.7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6"/>
      <c r="D45" s="46"/>
      <c r="E45" s="46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18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34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18</v>
      </c>
      <c r="E58" s="8"/>
      <c r="F58" s="11"/>
      <c r="G58" s="9"/>
      <c r="H58" s="60" t="s">
        <v>2</v>
      </c>
      <c r="I58" s="60"/>
      <c r="J58" s="15">
        <f>Q50</f>
        <v>34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0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19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432</v>
      </c>
      <c r="D9" s="33" t="s">
        <v>64</v>
      </c>
      <c r="E9" s="33" t="s">
        <v>14</v>
      </c>
      <c r="F9" s="18">
        <v>0.4</v>
      </c>
      <c r="G9" s="17">
        <v>0.4</v>
      </c>
      <c r="H9" s="19">
        <v>0.4</v>
      </c>
      <c r="I9" s="52" t="s">
        <v>431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33" t="s">
        <v>86</v>
      </c>
      <c r="D10" s="33" t="s">
        <v>87</v>
      </c>
      <c r="E10" s="33" t="s">
        <v>14</v>
      </c>
      <c r="F10" s="18">
        <v>0.4</v>
      </c>
      <c r="G10" s="17">
        <v>0.4</v>
      </c>
      <c r="H10" s="19">
        <v>0.4</v>
      </c>
      <c r="I10" s="52" t="s">
        <v>431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33" t="s">
        <v>88</v>
      </c>
      <c r="D11" s="33" t="s">
        <v>89</v>
      </c>
      <c r="E11" s="33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33" t="s">
        <v>90</v>
      </c>
      <c r="D12" s="33" t="s">
        <v>91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92</v>
      </c>
      <c r="D13" s="33" t="s">
        <v>93</v>
      </c>
      <c r="E13" s="33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33" t="s">
        <v>49</v>
      </c>
      <c r="D14" s="33" t="s">
        <v>94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95</v>
      </c>
      <c r="D15" s="33" t="s">
        <v>96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97</v>
      </c>
      <c r="D16" s="33" t="s">
        <v>98</v>
      </c>
      <c r="E16" s="33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33" t="s">
        <v>99</v>
      </c>
      <c r="D17" s="33" t="s">
        <v>100</v>
      </c>
      <c r="E17" s="33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33" t="s">
        <v>101</v>
      </c>
      <c r="D18" s="33" t="s">
        <v>102</v>
      </c>
      <c r="E18" s="33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33" t="s">
        <v>103</v>
      </c>
      <c r="D19" s="33" t="s">
        <v>104</v>
      </c>
      <c r="E19" s="33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33" t="s">
        <v>105</v>
      </c>
      <c r="D20" s="33" t="s">
        <v>106</v>
      </c>
      <c r="E20" s="33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107</v>
      </c>
      <c r="D21" s="33" t="s">
        <v>108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109</v>
      </c>
      <c r="D22" s="33" t="s">
        <v>110</v>
      </c>
      <c r="E22" s="33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33" t="s">
        <v>111</v>
      </c>
      <c r="D23" s="33" t="s">
        <v>112</v>
      </c>
      <c r="E23" s="33" t="s">
        <v>13</v>
      </c>
      <c r="F23" s="18">
        <v>0.5</v>
      </c>
      <c r="G23" s="17">
        <v>0.5</v>
      </c>
      <c r="H23" s="19">
        <v>0.5</v>
      </c>
      <c r="I23" s="52" t="s">
        <v>431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33" t="s">
        <v>113</v>
      </c>
      <c r="D24" s="33" t="s">
        <v>114</v>
      </c>
      <c r="E24" s="33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33" t="s">
        <v>115</v>
      </c>
      <c r="D25" s="33" t="s">
        <v>116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117</v>
      </c>
      <c r="D26" s="33" t="s">
        <v>118</v>
      </c>
      <c r="E26" s="33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33" t="s">
        <v>119</v>
      </c>
      <c r="D27" s="33" t="s">
        <v>120</v>
      </c>
      <c r="E27" s="33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33" t="s">
        <v>121</v>
      </c>
      <c r="D28" s="33" t="s">
        <v>122</v>
      </c>
      <c r="E28" s="33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123</v>
      </c>
      <c r="D29" s="33" t="s">
        <v>124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125</v>
      </c>
      <c r="D30" s="33" t="s">
        <v>126</v>
      </c>
      <c r="E30" s="33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33" t="s">
        <v>127</v>
      </c>
      <c r="D31" s="33" t="s">
        <v>128</v>
      </c>
      <c r="E31" s="33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129</v>
      </c>
      <c r="D32" s="33" t="s">
        <v>130</v>
      </c>
      <c r="E32" s="33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33" t="s">
        <v>131</v>
      </c>
      <c r="D33" s="33" t="s">
        <v>132</v>
      </c>
      <c r="E33" s="33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21"/>
      <c r="D34" s="21"/>
      <c r="E34" s="21"/>
      <c r="F34" s="20"/>
      <c r="G34" s="17"/>
      <c r="H34" s="19" t="str">
        <f t="shared" ref="H34:H35" si="2">IF(F34="","",(G34/(F34/100)^2))</f>
        <v/>
      </c>
      <c r="I34" s="52" t="str">
        <f t="shared" ref="I34:I48" si="3">IF(H34="","",IF(H34&gt;40,$P$20,IF(H34&gt;35,$P$19,IF(H34&gt;30,$P$18,IF(H34&gt;25,$P$17,IF(H34&gt;18.5,$P$16,IF(H34&gt;0,$P$15)))))))</f>
        <v/>
      </c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21"/>
      <c r="D35" s="21"/>
      <c r="E35" s="21"/>
      <c r="F35" s="20"/>
      <c r="G35" s="17"/>
      <c r="H35" s="19" t="str">
        <f t="shared" si="2"/>
        <v/>
      </c>
      <c r="I35" s="52" t="str">
        <f t="shared" si="3"/>
        <v/>
      </c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21"/>
      <c r="D36" s="21"/>
      <c r="E36" s="21"/>
      <c r="F36" s="20"/>
      <c r="G36" s="17"/>
      <c r="H36" s="19" t="str">
        <f>IF(F36="","",(G36/(F36/100)^2))</f>
        <v/>
      </c>
      <c r="I36" s="52" t="str">
        <f t="shared" si="3"/>
        <v/>
      </c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21"/>
      <c r="D37" s="21"/>
      <c r="E37" s="21"/>
      <c r="F37" s="20"/>
      <c r="G37" s="17"/>
      <c r="H37" s="19" t="str">
        <f>IF(F37="","",(G37/(F37/100)^2))</f>
        <v/>
      </c>
      <c r="I37" s="52" t="str">
        <f t="shared" si="3"/>
        <v/>
      </c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21"/>
      <c r="D38" s="21"/>
      <c r="E38" s="21"/>
      <c r="F38" s="20"/>
      <c r="G38" s="17"/>
      <c r="H38" s="19" t="str">
        <f t="shared" ref="H38:H48" si="4">IF(F38="","",(G38/(F38/100)^2))</f>
        <v/>
      </c>
      <c r="I38" s="52" t="str">
        <f t="shared" si="3"/>
        <v/>
      </c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21"/>
      <c r="D39" s="21"/>
      <c r="E39" s="21"/>
      <c r="F39" s="20"/>
      <c r="G39" s="17"/>
      <c r="H39" s="19" t="str">
        <f t="shared" si="4"/>
        <v/>
      </c>
      <c r="I39" s="52" t="str">
        <f t="shared" si="3"/>
        <v/>
      </c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20"/>
      <c r="G40" s="17"/>
      <c r="H40" s="19" t="str">
        <f t="shared" si="4"/>
        <v/>
      </c>
      <c r="I40" s="52" t="str">
        <f t="shared" si="3"/>
        <v/>
      </c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20"/>
      <c r="G41" s="17"/>
      <c r="H41" s="19" t="str">
        <f t="shared" si="4"/>
        <v/>
      </c>
      <c r="I41" s="52" t="str">
        <f t="shared" si="3"/>
        <v/>
      </c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4"/>
        <v/>
      </c>
      <c r="I42" s="52" t="str">
        <f t="shared" si="3"/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4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4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4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4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4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4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14</v>
      </c>
      <c r="R49" s="7">
        <f>SUM(R9:R48)</f>
        <v>11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25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11</v>
      </c>
      <c r="E58" s="8"/>
      <c r="F58" s="11"/>
      <c r="G58" s="9"/>
      <c r="H58" s="60" t="s">
        <v>2</v>
      </c>
      <c r="I58" s="60"/>
      <c r="J58" s="15">
        <f>Q50</f>
        <v>25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7" zoomScale="120" zoomScaleSheetLayoutView="120" workbookViewId="0">
      <selection activeCell="F11" sqref="F11:F12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846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213</v>
      </c>
      <c r="D9" s="45" t="s">
        <v>1028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565</v>
      </c>
      <c r="D10" s="45" t="s">
        <v>1029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632</v>
      </c>
      <c r="D11" s="45" t="s">
        <v>1030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393</v>
      </c>
      <c r="D12" s="45" t="s">
        <v>1031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1032</v>
      </c>
      <c r="D13" s="45" t="s">
        <v>119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1033</v>
      </c>
      <c r="D14" s="45" t="s">
        <v>53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133</v>
      </c>
      <c r="D15" s="45" t="s">
        <v>916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461</v>
      </c>
      <c r="D16" s="45" t="s">
        <v>1034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1035</v>
      </c>
      <c r="D17" s="45" t="s">
        <v>1036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111</v>
      </c>
      <c r="D18" s="45" t="s">
        <v>955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1037</v>
      </c>
      <c r="D19" s="45" t="s">
        <v>108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1038</v>
      </c>
      <c r="D20" s="45" t="s">
        <v>1039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1040</v>
      </c>
      <c r="D21" s="45" t="s">
        <v>538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1041</v>
      </c>
      <c r="D22" s="45" t="s">
        <v>161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1042</v>
      </c>
      <c r="D23" s="45" t="s">
        <v>1043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832</v>
      </c>
      <c r="D24" s="45" t="s">
        <v>365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1044</v>
      </c>
      <c r="D25" s="45" t="s">
        <v>1045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1046</v>
      </c>
      <c r="D26" s="45" t="s">
        <v>1047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375</v>
      </c>
      <c r="D27" s="45" t="s">
        <v>1048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1049</v>
      </c>
      <c r="D28" s="45" t="s">
        <v>1050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1051</v>
      </c>
      <c r="D29" s="45" t="s">
        <v>66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1052</v>
      </c>
      <c r="D30" s="45" t="s">
        <v>531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1053</v>
      </c>
      <c r="D31" s="45" t="s">
        <v>1054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1055</v>
      </c>
      <c r="D32" s="45" t="s">
        <v>1056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1057</v>
      </c>
      <c r="D33" s="45" t="s">
        <v>1058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226</v>
      </c>
      <c r="D34" s="45" t="s">
        <v>1059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1060</v>
      </c>
      <c r="D35" s="45" t="s">
        <v>391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1061</v>
      </c>
      <c r="D36" s="45" t="s">
        <v>1062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1063</v>
      </c>
      <c r="D37" s="45" t="s">
        <v>1064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1065</v>
      </c>
      <c r="D38" s="45" t="s">
        <v>1064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1066</v>
      </c>
      <c r="D39" s="45" t="s">
        <v>1067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56</v>
      </c>
      <c r="D40" s="45" t="s">
        <v>1068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1069</v>
      </c>
      <c r="D41" s="45" t="s">
        <v>344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/>
      </c>
      <c r="C42" s="21"/>
      <c r="D42" s="21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6"/>
      <c r="D45" s="46"/>
      <c r="E45" s="46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18</v>
      </c>
      <c r="R49" s="7">
        <f>SUM(R9:R48)</f>
        <v>15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15</v>
      </c>
      <c r="E58" s="8"/>
      <c r="F58" s="11"/>
      <c r="G58" s="9"/>
      <c r="H58" s="60" t="s">
        <v>2</v>
      </c>
      <c r="I58" s="60"/>
      <c r="J58" s="15">
        <f>Q50</f>
        <v>33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I44" sqref="I44:J44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847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980</v>
      </c>
      <c r="D9" s="45" t="s">
        <v>299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732</v>
      </c>
      <c r="D10" s="45" t="s">
        <v>32</v>
      </c>
      <c r="E10" s="45" t="s">
        <v>13</v>
      </c>
      <c r="F10" s="18">
        <v>0.8</v>
      </c>
      <c r="G10" s="17">
        <v>0.7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981</v>
      </c>
      <c r="D11" s="45" t="s">
        <v>982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983</v>
      </c>
      <c r="D12" s="45" t="s">
        <v>958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507</v>
      </c>
      <c r="D13" s="45" t="s">
        <v>984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985</v>
      </c>
      <c r="D14" s="45" t="s">
        <v>986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987</v>
      </c>
      <c r="D15" s="45" t="s">
        <v>988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989</v>
      </c>
      <c r="D16" s="45" t="s">
        <v>990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991</v>
      </c>
      <c r="D17" s="45" t="s">
        <v>852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992</v>
      </c>
      <c r="D18" s="45" t="s">
        <v>993</v>
      </c>
      <c r="E18" s="45" t="s">
        <v>14</v>
      </c>
      <c r="F18" s="18">
        <v>0.8</v>
      </c>
      <c r="G18" s="17">
        <v>0.7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632</v>
      </c>
      <c r="D19" s="45" t="s">
        <v>994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995</v>
      </c>
      <c r="D20" s="45" t="s">
        <v>996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997</v>
      </c>
      <c r="D21" s="45" t="s">
        <v>998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999</v>
      </c>
      <c r="D22" s="45" t="s">
        <v>89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1000</v>
      </c>
      <c r="D23" s="45" t="s">
        <v>1001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1002</v>
      </c>
      <c r="D24" s="45" t="s">
        <v>1003</v>
      </c>
      <c r="E24" s="45" t="s">
        <v>14</v>
      </c>
      <c r="F24" s="18">
        <v>0.8</v>
      </c>
      <c r="G24" s="17">
        <v>0.7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1004</v>
      </c>
      <c r="D25" s="45" t="s">
        <v>1005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99</v>
      </c>
      <c r="D26" s="45" t="s">
        <v>1006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1007</v>
      </c>
      <c r="D27" s="45" t="s">
        <v>1008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237</v>
      </c>
      <c r="D28" s="45" t="s">
        <v>1009</v>
      </c>
      <c r="E28" s="45" t="s">
        <v>14</v>
      </c>
      <c r="F28" s="18">
        <v>0.8</v>
      </c>
      <c r="G28" s="17">
        <v>0.7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1010</v>
      </c>
      <c r="D29" s="45" t="s">
        <v>1011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669</v>
      </c>
      <c r="D30" s="45" t="s">
        <v>783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1012</v>
      </c>
      <c r="D31" s="45" t="s">
        <v>325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1013</v>
      </c>
      <c r="D32" s="45" t="s">
        <v>721</v>
      </c>
      <c r="E32" s="45" t="s">
        <v>13</v>
      </c>
      <c r="F32" s="18">
        <v>0.8</v>
      </c>
      <c r="G32" s="17">
        <v>0.7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504</v>
      </c>
      <c r="D33" s="45" t="s">
        <v>1014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839</v>
      </c>
      <c r="D34" s="45" t="s">
        <v>348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504</v>
      </c>
      <c r="D35" s="45" t="s">
        <v>890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1015</v>
      </c>
      <c r="D36" s="45" t="s">
        <v>78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1016</v>
      </c>
      <c r="D37" s="45" t="s">
        <v>1017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712</v>
      </c>
      <c r="D38" s="45" t="s">
        <v>1018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937</v>
      </c>
      <c r="D39" s="45" t="s">
        <v>490</v>
      </c>
      <c r="E39" s="45" t="s">
        <v>14</v>
      </c>
      <c r="F39" s="18">
        <v>0.8</v>
      </c>
      <c r="G39" s="17">
        <v>0.7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59</v>
      </c>
      <c r="D40" s="45" t="s">
        <v>953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1019</v>
      </c>
      <c r="D41" s="45" t="s">
        <v>890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1020</v>
      </c>
      <c r="D42" s="45" t="s">
        <v>1021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67</v>
      </c>
      <c r="D43" s="45" t="s">
        <v>98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1022</v>
      </c>
      <c r="D44" s="45" t="s">
        <v>1023</v>
      </c>
      <c r="E44" s="45" t="s">
        <v>13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 t="str">
        <f t="shared" si="0"/>
        <v/>
      </c>
      <c r="R44" s="2">
        <f t="shared" si="1"/>
        <v>1</v>
      </c>
    </row>
    <row r="45" spans="2:18" ht="18" customHeight="1" x14ac:dyDescent="0.2">
      <c r="B45" s="26" t="str">
        <f>IF(C45="","","37.")</f>
        <v>37.</v>
      </c>
      <c r="C45" s="45" t="s">
        <v>1024</v>
      </c>
      <c r="D45" s="45" t="s">
        <v>1025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>
        <v>38</v>
      </c>
      <c r="C46" s="45" t="s">
        <v>1026</v>
      </c>
      <c r="D46" s="45" t="s">
        <v>108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268</v>
      </c>
      <c r="D47" s="45" t="s">
        <v>1027</v>
      </c>
      <c r="E47" s="45" t="s">
        <v>14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ref="H46:H48" si="2">IF(F48="","",(G48/(F48/100)^2))</f>
        <v/>
      </c>
      <c r="I48" s="57" t="str">
        <f t="shared" ref="I46:I48" si="3">IF(H48="","",IF(H48&gt;40,$P$20,IF(H48&gt;35,$P$19,IF(H48&gt;30,$P$18,IF(H48&gt;25,$P$17,IF(H48&gt;18.5,$P$16,IF(H48&gt;0,$P$15)))))))</f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19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39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39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F43" sqref="F43:J43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848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85</v>
      </c>
      <c r="D9" s="45" t="s">
        <v>297</v>
      </c>
      <c r="E9" s="45" t="s">
        <v>14</v>
      </c>
      <c r="F9" s="18"/>
      <c r="G9" s="17"/>
      <c r="H9" s="19"/>
      <c r="I9" s="52"/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937</v>
      </c>
      <c r="D10" s="45" t="s">
        <v>499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938</v>
      </c>
      <c r="D11" s="45" t="s">
        <v>598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939</v>
      </c>
      <c r="D12" s="45" t="s">
        <v>940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941</v>
      </c>
      <c r="D13" s="45" t="s">
        <v>942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943</v>
      </c>
      <c r="D14" s="45" t="s">
        <v>944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105</v>
      </c>
      <c r="D15" s="45" t="s">
        <v>945</v>
      </c>
      <c r="E15" s="45" t="s">
        <v>14</v>
      </c>
      <c r="F15" s="18"/>
      <c r="G15" s="17"/>
      <c r="H15" s="19"/>
      <c r="I15" s="52"/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946</v>
      </c>
      <c r="D16" s="45" t="s">
        <v>947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948</v>
      </c>
      <c r="D17" s="45" t="s">
        <v>949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935</v>
      </c>
      <c r="D18" s="45" t="s">
        <v>122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950</v>
      </c>
      <c r="D19" s="45" t="s">
        <v>951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235</v>
      </c>
      <c r="D20" s="45" t="s">
        <v>110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952</v>
      </c>
      <c r="D21" s="45" t="s">
        <v>953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158</v>
      </c>
      <c r="D22" s="45" t="s">
        <v>954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417</v>
      </c>
      <c r="D23" s="45" t="s">
        <v>955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956</v>
      </c>
      <c r="D24" s="45" t="s">
        <v>765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363</v>
      </c>
      <c r="D25" s="45" t="s">
        <v>940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957</v>
      </c>
      <c r="D26" s="45" t="s">
        <v>958</v>
      </c>
      <c r="E26" s="45" t="s">
        <v>13</v>
      </c>
      <c r="F26" s="18"/>
      <c r="G26" s="17"/>
      <c r="H26" s="19"/>
      <c r="I26" s="52"/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959</v>
      </c>
      <c r="D27" s="45" t="s">
        <v>108</v>
      </c>
      <c r="E27" s="45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960</v>
      </c>
      <c r="D28" s="45" t="s">
        <v>64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433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961</v>
      </c>
      <c r="D29" s="45" t="s">
        <v>962</v>
      </c>
      <c r="E29" s="45" t="s">
        <v>13</v>
      </c>
      <c r="F29" s="18"/>
      <c r="G29" s="17"/>
      <c r="H29" s="19"/>
      <c r="I29" s="52"/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720</v>
      </c>
      <c r="D30" s="45" t="s">
        <v>963</v>
      </c>
      <c r="E30" s="45" t="s">
        <v>13</v>
      </c>
      <c r="F30" s="18"/>
      <c r="G30" s="17"/>
      <c r="H30" s="19"/>
      <c r="I30" s="52"/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322</v>
      </c>
      <c r="D31" s="45" t="s">
        <v>335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964</v>
      </c>
      <c r="D32" s="45" t="s">
        <v>490</v>
      </c>
      <c r="E32" s="45" t="s">
        <v>14</v>
      </c>
      <c r="F32" s="18">
        <v>0.5</v>
      </c>
      <c r="G32" s="17">
        <v>0.5</v>
      </c>
      <c r="H32" s="19">
        <v>0.8</v>
      </c>
      <c r="I32" s="52" t="s">
        <v>433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965</v>
      </c>
      <c r="D33" s="45" t="s">
        <v>264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966</v>
      </c>
      <c r="D34" s="45" t="s">
        <v>967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968</v>
      </c>
      <c r="D35" s="45" t="s">
        <v>199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969</v>
      </c>
      <c r="D36" s="45" t="s">
        <v>970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158</v>
      </c>
      <c r="D37" s="45" t="s">
        <v>971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899</v>
      </c>
      <c r="D38" s="45" t="s">
        <v>664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972</v>
      </c>
      <c r="D39" s="45" t="s">
        <v>973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974</v>
      </c>
      <c r="D40" s="45" t="s">
        <v>975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976</v>
      </c>
      <c r="D41" s="45" t="s">
        <v>356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977</v>
      </c>
      <c r="D42" s="45" t="s">
        <v>108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978</v>
      </c>
      <c r="D43" s="45" t="s">
        <v>979</v>
      </c>
      <c r="E43" s="45" t="s">
        <v>13</v>
      </c>
      <c r="F43" s="18"/>
      <c r="G43" s="17"/>
      <c r="H43" s="19"/>
      <c r="I43" s="52"/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6"/>
      <c r="D45" s="46"/>
      <c r="E45" s="46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19</v>
      </c>
      <c r="R49" s="7">
        <f>SUM(R9:R48)</f>
        <v>16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35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16</v>
      </c>
      <c r="E58" s="8"/>
      <c r="F58" s="11"/>
      <c r="G58" s="9"/>
      <c r="H58" s="60" t="s">
        <v>2</v>
      </c>
      <c r="I58" s="60"/>
      <c r="J58" s="15">
        <f>Q50</f>
        <v>35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19" zoomScale="120" zoomScaleSheetLayoutView="120" workbookViewId="0">
      <selection activeCell="I45" sqref="I45:J45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849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176</v>
      </c>
      <c r="D9" s="45" t="s">
        <v>194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899</v>
      </c>
      <c r="D10" s="45" t="s">
        <v>900</v>
      </c>
      <c r="E10" s="45" t="s">
        <v>13</v>
      </c>
      <c r="F10" s="18">
        <v>0.6</v>
      </c>
      <c r="G10" s="17">
        <v>0.6</v>
      </c>
      <c r="H10" s="19">
        <v>0.6</v>
      </c>
      <c r="I10" s="52" t="s">
        <v>1192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901</v>
      </c>
      <c r="D11" s="45" t="s">
        <v>902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903</v>
      </c>
      <c r="D12" s="45" t="s">
        <v>342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711</v>
      </c>
      <c r="D13" s="45" t="s">
        <v>890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133</v>
      </c>
      <c r="D14" s="45" t="s">
        <v>64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756</v>
      </c>
      <c r="D15" s="45" t="s">
        <v>543</v>
      </c>
      <c r="E15" s="45" t="s">
        <v>13</v>
      </c>
      <c r="F15" s="18">
        <v>0.6</v>
      </c>
      <c r="G15" s="17">
        <v>0.6</v>
      </c>
      <c r="H15" s="19">
        <v>0.6</v>
      </c>
      <c r="I15" s="52" t="s">
        <v>1193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904</v>
      </c>
      <c r="D16" s="45" t="s">
        <v>344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322</v>
      </c>
      <c r="D17" s="45" t="s">
        <v>344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101</v>
      </c>
      <c r="D18" s="45" t="s">
        <v>762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836</v>
      </c>
      <c r="D19" s="45" t="s">
        <v>905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239</v>
      </c>
      <c r="D20" s="45" t="s">
        <v>906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146</v>
      </c>
      <c r="D21" s="45" t="s">
        <v>456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433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907</v>
      </c>
      <c r="D22" s="45" t="s">
        <v>338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504</v>
      </c>
      <c r="D23" s="45" t="s">
        <v>533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908</v>
      </c>
      <c r="D24" s="45" t="s">
        <v>909</v>
      </c>
      <c r="E24" s="45" t="s">
        <v>13</v>
      </c>
      <c r="F24" s="18"/>
      <c r="G24" s="17"/>
      <c r="H24" s="19"/>
      <c r="I24" s="52"/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268</v>
      </c>
      <c r="D25" s="45" t="s">
        <v>910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39</v>
      </c>
      <c r="D26" s="45" t="s">
        <v>32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911</v>
      </c>
      <c r="D27" s="45" t="s">
        <v>912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913</v>
      </c>
      <c r="D28" s="45" t="s">
        <v>914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915</v>
      </c>
      <c r="D29" s="45" t="s">
        <v>916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917</v>
      </c>
      <c r="D30" s="45" t="s">
        <v>918</v>
      </c>
      <c r="E30" s="45" t="s">
        <v>13</v>
      </c>
      <c r="F30" s="18">
        <v>0.6</v>
      </c>
      <c r="G30" s="17">
        <v>0.5</v>
      </c>
      <c r="H30" s="19">
        <v>0.6</v>
      </c>
      <c r="I30" s="52" t="s">
        <v>433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919</v>
      </c>
      <c r="D31" s="45" t="s">
        <v>478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920</v>
      </c>
      <c r="D32" s="45" t="s">
        <v>921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922</v>
      </c>
      <c r="D33" s="45" t="s">
        <v>890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433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923</v>
      </c>
      <c r="D34" s="45" t="s">
        <v>111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924</v>
      </c>
      <c r="D35" s="45" t="s">
        <v>925</v>
      </c>
      <c r="E35" s="45" t="s">
        <v>14</v>
      </c>
      <c r="F35" s="18"/>
      <c r="G35" s="17"/>
      <c r="H35" s="19"/>
      <c r="I35" s="52"/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275</v>
      </c>
      <c r="D36" s="45" t="s">
        <v>926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927</v>
      </c>
      <c r="D37" s="45" t="s">
        <v>928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929</v>
      </c>
      <c r="D38" s="45" t="s">
        <v>26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525</v>
      </c>
      <c r="D39" s="45" t="s">
        <v>93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930</v>
      </c>
      <c r="D40" s="45" t="s">
        <v>931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932</v>
      </c>
      <c r="D41" s="45" t="s">
        <v>933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934</v>
      </c>
      <c r="D42" s="45" t="s">
        <v>451</v>
      </c>
      <c r="E42" s="45" t="s">
        <v>13</v>
      </c>
      <c r="F42" s="18">
        <v>0.7</v>
      </c>
      <c r="G42" s="17">
        <v>0.7</v>
      </c>
      <c r="H42" s="19">
        <v>0.7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935</v>
      </c>
      <c r="D43" s="45" t="s">
        <v>936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6"/>
      <c r="D45" s="46"/>
      <c r="E45" s="46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/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15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35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35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2" zoomScale="120" zoomScaleSheetLayoutView="120" workbookViewId="0">
      <selection activeCell="I45" sqref="I45:J46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850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851</v>
      </c>
      <c r="D9" s="45" t="s">
        <v>852</v>
      </c>
      <c r="E9" s="45" t="s">
        <v>13</v>
      </c>
      <c r="F9" s="18">
        <v>0.7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853</v>
      </c>
      <c r="D10" s="45" t="s">
        <v>854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855</v>
      </c>
      <c r="D11" s="45" t="s">
        <v>297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856</v>
      </c>
      <c r="D12" s="45" t="s">
        <v>94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67</v>
      </c>
      <c r="D13" s="45" t="s">
        <v>857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858</v>
      </c>
      <c r="D14" s="45" t="s">
        <v>859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853</v>
      </c>
      <c r="D15" s="45" t="s">
        <v>860</v>
      </c>
      <c r="E15" s="45" t="s">
        <v>14</v>
      </c>
      <c r="F15" s="18">
        <v>0.7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861</v>
      </c>
      <c r="D16" s="45" t="s">
        <v>862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863</v>
      </c>
      <c r="D17" s="45" t="s">
        <v>449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864</v>
      </c>
      <c r="D18" s="45" t="s">
        <v>865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643</v>
      </c>
      <c r="D19" s="45" t="s">
        <v>866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455</v>
      </c>
      <c r="D20" s="45" t="s">
        <v>867</v>
      </c>
      <c r="E20" s="45" t="s">
        <v>13</v>
      </c>
      <c r="F20" s="18">
        <v>0.7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111</v>
      </c>
      <c r="D21" s="45" t="s">
        <v>78</v>
      </c>
      <c r="E21" s="45" t="s">
        <v>13</v>
      </c>
      <c r="F21" s="18">
        <v>0.7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868</v>
      </c>
      <c r="D22" s="45" t="s">
        <v>674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869</v>
      </c>
      <c r="D23" s="45" t="s">
        <v>223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236</v>
      </c>
      <c r="D24" s="45" t="s">
        <v>369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870</v>
      </c>
      <c r="D25" s="45" t="s">
        <v>871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872</v>
      </c>
      <c r="D26" s="45" t="s">
        <v>873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874</v>
      </c>
      <c r="D27" s="45" t="s">
        <v>875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876</v>
      </c>
      <c r="D28" s="45" t="s">
        <v>877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878</v>
      </c>
      <c r="D29" s="45" t="s">
        <v>211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393</v>
      </c>
      <c r="D30" s="45" t="s">
        <v>879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226</v>
      </c>
      <c r="D31" s="45" t="s">
        <v>880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881</v>
      </c>
      <c r="D32" s="45" t="s">
        <v>276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882</v>
      </c>
      <c r="D33" s="45" t="s">
        <v>583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883</v>
      </c>
      <c r="D34" s="45" t="s">
        <v>884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885</v>
      </c>
      <c r="D35" s="45" t="s">
        <v>564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886</v>
      </c>
      <c r="D36" s="45" t="s">
        <v>887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888</v>
      </c>
      <c r="D37" s="45" t="s">
        <v>395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889</v>
      </c>
      <c r="D38" s="45" t="s">
        <v>890</v>
      </c>
      <c r="E38" s="45" t="s">
        <v>14</v>
      </c>
      <c r="F38" s="18">
        <v>0.7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891</v>
      </c>
      <c r="D39" s="45" t="s">
        <v>157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502</v>
      </c>
      <c r="D40" s="45" t="s">
        <v>362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892</v>
      </c>
      <c r="D41" s="45" t="s">
        <v>94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303</v>
      </c>
      <c r="D42" s="45" t="s">
        <v>893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894</v>
      </c>
      <c r="D43" s="45" t="s">
        <v>895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178</v>
      </c>
      <c r="D44" s="45" t="s">
        <v>896</v>
      </c>
      <c r="E44" s="45" t="s">
        <v>13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 t="str">
        <f t="shared" si="0"/>
        <v/>
      </c>
      <c r="R44" s="2">
        <f t="shared" si="1"/>
        <v>1</v>
      </c>
    </row>
    <row r="45" spans="2:18" ht="18" customHeight="1" x14ac:dyDescent="0.2">
      <c r="B45" s="26" t="str">
        <f>IF(C45="","","37.")</f>
        <v>37.</v>
      </c>
      <c r="C45" s="45" t="s">
        <v>417</v>
      </c>
      <c r="D45" s="45" t="s">
        <v>416</v>
      </c>
      <c r="E45" s="45" t="s">
        <v>13</v>
      </c>
      <c r="F45" s="18">
        <v>0.7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45" t="s">
        <v>897</v>
      </c>
      <c r="D46" s="45" t="s">
        <v>898</v>
      </c>
      <c r="E46" s="45" t="s">
        <v>14</v>
      </c>
      <c r="F46" s="18">
        <v>0.7</v>
      </c>
      <c r="G46" s="17">
        <v>0.8</v>
      </c>
      <c r="H46" s="19">
        <v>0.8</v>
      </c>
      <c r="I46" s="52" t="s">
        <v>7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ref="H46:H48" si="2">IF(F47="","",(G47/(F47/100)^2))</f>
        <v/>
      </c>
      <c r="I47" s="52" t="str">
        <f t="shared" ref="I46:I48" si="3">IF(H47="","",IF(H47&gt;40,$P$20,IF(H47&gt;35,$P$19,IF(H47&gt;30,$P$18,IF(H47&gt;25,$P$17,IF(H47&gt;18.5,$P$16,IF(H47&gt;0,$P$15)))))))</f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20</v>
      </c>
      <c r="R49" s="7">
        <f>SUM(R9:R48)</f>
        <v>18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38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18</v>
      </c>
      <c r="E58" s="8"/>
      <c r="F58" s="11"/>
      <c r="G58" s="9"/>
      <c r="H58" s="60" t="s">
        <v>2</v>
      </c>
      <c r="I58" s="60"/>
      <c r="J58" s="15">
        <f>Q50</f>
        <v>38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0" zoomScale="120" zoomScaleSheetLayoutView="120" workbookViewId="0">
      <selection activeCell="F47" sqref="F47:J47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1194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591</v>
      </c>
      <c r="D9" s="45" t="s">
        <v>714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1479</v>
      </c>
      <c r="D10" s="45" t="s">
        <v>709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1480</v>
      </c>
      <c r="D11" s="45" t="s">
        <v>1481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1482</v>
      </c>
      <c r="D12" s="45" t="s">
        <v>1240</v>
      </c>
      <c r="E12" s="45" t="s">
        <v>14</v>
      </c>
      <c r="F12" s="18">
        <v>0.5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1483</v>
      </c>
      <c r="D13" s="45" t="s">
        <v>819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764</v>
      </c>
      <c r="D14" s="45" t="s">
        <v>1484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1485</v>
      </c>
      <c r="D15" s="45" t="s">
        <v>916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1486</v>
      </c>
      <c r="D16" s="45" t="s">
        <v>538</v>
      </c>
      <c r="E16" s="45" t="s">
        <v>13</v>
      </c>
      <c r="F16" s="18"/>
      <c r="G16" s="17"/>
      <c r="H16" s="19"/>
      <c r="I16" s="52"/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375</v>
      </c>
      <c r="D17" s="45" t="s">
        <v>56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453</v>
      </c>
      <c r="D18" s="45" t="s">
        <v>1487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111</v>
      </c>
      <c r="D19" s="45" t="s">
        <v>779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1488</v>
      </c>
      <c r="D20" s="45" t="s">
        <v>1489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268</v>
      </c>
      <c r="D21" s="45" t="s">
        <v>327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71</v>
      </c>
      <c r="D22" s="45" t="s">
        <v>1490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667</v>
      </c>
      <c r="D23" s="45" t="s">
        <v>151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1491</v>
      </c>
      <c r="D24" s="45" t="s">
        <v>108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1492</v>
      </c>
      <c r="D25" s="45" t="s">
        <v>627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1493</v>
      </c>
      <c r="D26" s="45" t="s">
        <v>53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1494</v>
      </c>
      <c r="D27" s="45" t="s">
        <v>239</v>
      </c>
      <c r="E27" s="45" t="s">
        <v>13</v>
      </c>
      <c r="F27" s="18">
        <v>0.3</v>
      </c>
      <c r="G27" s="17">
        <v>0.5</v>
      </c>
      <c r="H27" s="19">
        <v>0.6</v>
      </c>
      <c r="I27" s="52" t="s">
        <v>1192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45" t="s">
        <v>237</v>
      </c>
      <c r="D28" s="45" t="s">
        <v>1495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27</v>
      </c>
      <c r="D29" s="45" t="s">
        <v>774</v>
      </c>
      <c r="E29" s="45" t="s">
        <v>14</v>
      </c>
      <c r="F29" s="18">
        <v>0.5</v>
      </c>
      <c r="G29" s="17">
        <v>0.5</v>
      </c>
      <c r="H29" s="19">
        <v>0.4</v>
      </c>
      <c r="I29" s="52" t="s">
        <v>1192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45" t="s">
        <v>1496</v>
      </c>
      <c r="D30" s="45" t="s">
        <v>1497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1498</v>
      </c>
      <c r="D31" s="45" t="s">
        <v>1402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1499</v>
      </c>
      <c r="D32" s="45" t="s">
        <v>1500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1501</v>
      </c>
      <c r="D33" s="45" t="s">
        <v>813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375</v>
      </c>
      <c r="D34" s="45" t="s">
        <v>1502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236</v>
      </c>
      <c r="D35" s="45" t="s">
        <v>1503</v>
      </c>
      <c r="E35" s="45" t="s">
        <v>13</v>
      </c>
      <c r="F35" s="18">
        <v>0.6</v>
      </c>
      <c r="G35" s="17">
        <v>0.6</v>
      </c>
      <c r="H35" s="19">
        <v>0.8</v>
      </c>
      <c r="I35" s="52" t="s">
        <v>433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1504</v>
      </c>
      <c r="D36" s="45" t="s">
        <v>1505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51</v>
      </c>
      <c r="D37" s="45" t="s">
        <v>1084</v>
      </c>
      <c r="E37" s="45" t="s">
        <v>14</v>
      </c>
      <c r="F37" s="18">
        <v>0.5</v>
      </c>
      <c r="G37" s="17">
        <v>0.4</v>
      </c>
      <c r="H37" s="19">
        <v>0.5</v>
      </c>
      <c r="I37" s="52" t="s">
        <v>1192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237</v>
      </c>
      <c r="D38" s="45" t="s">
        <v>1506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1507</v>
      </c>
      <c r="D39" s="45" t="s">
        <v>1508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1509</v>
      </c>
      <c r="D40" s="45" t="s">
        <v>356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1510</v>
      </c>
      <c r="D41" s="45" t="s">
        <v>993</v>
      </c>
      <c r="E41" s="45" t="s">
        <v>13</v>
      </c>
      <c r="F41" s="18">
        <v>0.4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1511</v>
      </c>
      <c r="D42" s="45" t="s">
        <v>942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433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1512</v>
      </c>
      <c r="D43" s="45" t="s">
        <v>1513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1514</v>
      </c>
      <c r="D44" s="45" t="s">
        <v>1515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1516</v>
      </c>
      <c r="D45" s="45" t="s">
        <v>216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>
        <v>38</v>
      </c>
      <c r="C46" s="45" t="s">
        <v>37</v>
      </c>
      <c r="D46" s="45" t="s">
        <v>108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99</v>
      </c>
      <c r="D47" s="45" t="s">
        <v>1436</v>
      </c>
      <c r="E47" s="45" t="s">
        <v>14</v>
      </c>
      <c r="F47" s="18"/>
      <c r="G47" s="17"/>
      <c r="H47" s="19"/>
      <c r="I47" s="52"/>
      <c r="J47" s="53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>40.</v>
      </c>
      <c r="C48" s="45" t="s">
        <v>1517</v>
      </c>
      <c r="D48" s="45" t="s">
        <v>794</v>
      </c>
      <c r="E48" s="45" t="s">
        <v>14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>
        <f t="shared" si="0"/>
        <v>1</v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18</v>
      </c>
      <c r="R49" s="7">
        <f>SUM(R9:R48)</f>
        <v>22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22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2" zoomScale="120" zoomScaleSheetLayoutView="120" workbookViewId="0">
      <selection activeCell="I47" sqref="I47:J47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1195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111</v>
      </c>
      <c r="D9" s="33" t="s">
        <v>416</v>
      </c>
      <c r="E9" s="33" t="s">
        <v>14</v>
      </c>
      <c r="F9" s="18">
        <v>0.2</v>
      </c>
      <c r="G9" s="17">
        <v>0.1</v>
      </c>
      <c r="H9" s="19">
        <v>0.2</v>
      </c>
      <c r="I9" s="52" t="s">
        <v>1192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33" t="s">
        <v>632</v>
      </c>
      <c r="D10" s="33" t="s">
        <v>1444</v>
      </c>
      <c r="E10" s="33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33" t="s">
        <v>239</v>
      </c>
      <c r="D11" s="33" t="s">
        <v>1206</v>
      </c>
      <c r="E11" s="33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33" t="s">
        <v>1445</v>
      </c>
      <c r="D12" s="33" t="s">
        <v>78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1434</v>
      </c>
      <c r="D13" s="33" t="s">
        <v>1446</v>
      </c>
      <c r="E13" s="33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33" t="s">
        <v>1447</v>
      </c>
      <c r="D14" s="33" t="s">
        <v>1448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433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1449</v>
      </c>
      <c r="D15" s="33" t="s">
        <v>490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1450</v>
      </c>
      <c r="D16" s="33" t="s">
        <v>53</v>
      </c>
      <c r="E16" s="33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33" t="s">
        <v>1451</v>
      </c>
      <c r="D17" s="33" t="s">
        <v>600</v>
      </c>
      <c r="E17" s="33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33" t="s">
        <v>1452</v>
      </c>
      <c r="D18" s="33" t="s">
        <v>1453</v>
      </c>
      <c r="E18" s="33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33" t="s">
        <v>1454</v>
      </c>
      <c r="D19" s="33" t="s">
        <v>350</v>
      </c>
      <c r="E19" s="33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33" t="s">
        <v>226</v>
      </c>
      <c r="D20" s="33" t="s">
        <v>1348</v>
      </c>
      <c r="E20" s="33" t="s">
        <v>14</v>
      </c>
      <c r="F20" s="18">
        <v>0.5</v>
      </c>
      <c r="G20" s="17">
        <v>0.5</v>
      </c>
      <c r="H20" s="19">
        <v>0.5</v>
      </c>
      <c r="I20" s="52" t="s">
        <v>433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1455</v>
      </c>
      <c r="D21" s="33" t="s">
        <v>748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814</v>
      </c>
      <c r="D22" s="33" t="s">
        <v>1456</v>
      </c>
      <c r="E22" s="33" t="s">
        <v>14</v>
      </c>
      <c r="F22" s="18">
        <v>0.3</v>
      </c>
      <c r="G22" s="17">
        <v>0.3</v>
      </c>
      <c r="H22" s="19">
        <v>0.3</v>
      </c>
      <c r="I22" s="52" t="s">
        <v>433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33" t="s">
        <v>814</v>
      </c>
      <c r="D23" s="33" t="s">
        <v>49</v>
      </c>
      <c r="E23" s="33" t="s">
        <v>14</v>
      </c>
      <c r="F23" s="18"/>
      <c r="G23" s="17"/>
      <c r="H23" s="19"/>
      <c r="I23" s="52"/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33" t="s">
        <v>1355</v>
      </c>
      <c r="D24" s="33" t="s">
        <v>297</v>
      </c>
      <c r="E24" s="33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33" t="s">
        <v>1457</v>
      </c>
      <c r="D25" s="33" t="s">
        <v>1458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115</v>
      </c>
      <c r="D26" s="33" t="s">
        <v>1459</v>
      </c>
      <c r="E26" s="33" t="s">
        <v>14</v>
      </c>
      <c r="F26" s="18">
        <v>0.8</v>
      </c>
      <c r="G26" s="17">
        <v>0.5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1460</v>
      </c>
      <c r="D27" s="33" t="s">
        <v>1461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1462</v>
      </c>
      <c r="D28" s="33" t="s">
        <v>788</v>
      </c>
      <c r="E28" s="33" t="s">
        <v>14</v>
      </c>
      <c r="F28" s="18">
        <v>0.5</v>
      </c>
      <c r="G28" s="17">
        <v>0.4</v>
      </c>
      <c r="H28" s="19">
        <v>0.5</v>
      </c>
      <c r="I28" s="52" t="s">
        <v>1192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591</v>
      </c>
      <c r="D29" s="33" t="s">
        <v>1043</v>
      </c>
      <c r="E29" s="33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33" t="s">
        <v>1463</v>
      </c>
      <c r="D30" s="33" t="s">
        <v>1464</v>
      </c>
      <c r="E30" s="33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33" t="s">
        <v>1465</v>
      </c>
      <c r="D31" s="33" t="s">
        <v>1466</v>
      </c>
      <c r="E31" s="33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1467</v>
      </c>
      <c r="D32" s="33" t="s">
        <v>748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1432</v>
      </c>
      <c r="D33" s="33" t="s">
        <v>899</v>
      </c>
      <c r="E33" s="33" t="s">
        <v>13</v>
      </c>
      <c r="F33" s="18"/>
      <c r="G33" s="17"/>
      <c r="H33" s="19"/>
      <c r="I33" s="52"/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21" t="s">
        <v>639</v>
      </c>
      <c r="D34" s="21" t="s">
        <v>676</v>
      </c>
      <c r="E34" s="21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21" t="s">
        <v>27</v>
      </c>
      <c r="D35" s="21" t="s">
        <v>895</v>
      </c>
      <c r="E35" s="21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21" t="s">
        <v>1468</v>
      </c>
      <c r="D36" s="21" t="s">
        <v>1469</v>
      </c>
      <c r="E36" s="21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21" t="s">
        <v>1137</v>
      </c>
      <c r="D37" s="21" t="s">
        <v>274</v>
      </c>
      <c r="E37" s="21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21" t="s">
        <v>158</v>
      </c>
      <c r="D38" s="21" t="s">
        <v>1470</v>
      </c>
      <c r="E38" s="21" t="s">
        <v>14</v>
      </c>
      <c r="F38" s="18">
        <v>0.2</v>
      </c>
      <c r="G38" s="17">
        <v>0.2</v>
      </c>
      <c r="H38" s="19">
        <v>0.2</v>
      </c>
      <c r="I38" s="52" t="s">
        <v>433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21" t="s">
        <v>1279</v>
      </c>
      <c r="D39" s="21" t="s">
        <v>1471</v>
      </c>
      <c r="E39" s="21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21" t="s">
        <v>1472</v>
      </c>
      <c r="D40" s="21" t="s">
        <v>826</v>
      </c>
      <c r="E40" s="21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21" t="s">
        <v>1473</v>
      </c>
      <c r="D41" s="21" t="s">
        <v>53</v>
      </c>
      <c r="E41" s="21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21" t="s">
        <v>158</v>
      </c>
      <c r="D42" s="21" t="s">
        <v>274</v>
      </c>
      <c r="E42" s="21" t="s">
        <v>14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21" t="s">
        <v>492</v>
      </c>
      <c r="D43" s="21" t="s">
        <v>1474</v>
      </c>
      <c r="E43" s="21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21" t="s">
        <v>1475</v>
      </c>
      <c r="D44" s="21" t="s">
        <v>1476</v>
      </c>
      <c r="E44" s="21" t="s">
        <v>13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 t="str">
        <f t="shared" si="0"/>
        <v/>
      </c>
      <c r="R44" s="2">
        <f t="shared" si="1"/>
        <v>1</v>
      </c>
    </row>
    <row r="45" spans="2:18" ht="18" customHeight="1" x14ac:dyDescent="0.2">
      <c r="B45" s="26" t="str">
        <f>IF(C45="","","37.")</f>
        <v>37.</v>
      </c>
      <c r="C45" s="21" t="s">
        <v>1477</v>
      </c>
      <c r="D45" s="21" t="s">
        <v>1388</v>
      </c>
      <c r="E45" s="16" t="s">
        <v>13</v>
      </c>
      <c r="F45" s="18">
        <v>0.7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21" t="s">
        <v>300</v>
      </c>
      <c r="D46" s="21" t="s">
        <v>1478</v>
      </c>
      <c r="E46" s="16" t="s">
        <v>14</v>
      </c>
      <c r="F46" s="18">
        <v>0.2</v>
      </c>
      <c r="G46" s="17">
        <v>0.2</v>
      </c>
      <c r="H46" s="19">
        <v>0.2</v>
      </c>
      <c r="I46" s="52" t="s">
        <v>1192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 t="str">
        <f>IF(C47="","","39.")</f>
        <v>39.</v>
      </c>
      <c r="C47" s="21" t="s">
        <v>27</v>
      </c>
      <c r="D47" s="21" t="s">
        <v>449</v>
      </c>
      <c r="E47" s="16" t="s">
        <v>14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ref="H47:H49" si="2">IF(F48="","",(G48/(F48/100)^2))</f>
        <v/>
      </c>
      <c r="I48" s="57" t="str">
        <f t="shared" ref="I47:I49" si="3">IF(H48="","",IF(H48&gt;40,$P$20,IF(H48&gt;35,$P$19,IF(H48&gt;30,$P$18,IF(H48&gt;25,$P$17,IF(H48&gt;18.5,$P$16,IF(H48&gt;0,$P$15)))))))</f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22</v>
      </c>
      <c r="R49" s="7">
        <f>SUM(R9:R48)</f>
        <v>17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39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17</v>
      </c>
      <c r="E58" s="8"/>
      <c r="F58" s="11"/>
      <c r="G58" s="9"/>
      <c r="H58" s="60" t="s">
        <v>2</v>
      </c>
      <c r="I58" s="60"/>
      <c r="J58" s="15">
        <f>Q50</f>
        <v>39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8" zoomScale="120" zoomScaleSheetLayoutView="120" workbookViewId="0">
      <selection activeCell="F45" sqref="F45:J45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1196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1417</v>
      </c>
      <c r="D9" s="45" t="s">
        <v>1418</v>
      </c>
      <c r="E9" s="45" t="s">
        <v>13</v>
      </c>
      <c r="F9" s="18">
        <v>0.5</v>
      </c>
      <c r="G9" s="17">
        <v>0.5</v>
      </c>
      <c r="H9" s="19">
        <v>0.5</v>
      </c>
      <c r="I9" s="52" t="s">
        <v>1192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961</v>
      </c>
      <c r="D10" s="45" t="s">
        <v>72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1258</v>
      </c>
      <c r="D11" s="45" t="s">
        <v>416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1024</v>
      </c>
      <c r="D12" s="45" t="s">
        <v>1419</v>
      </c>
      <c r="E12" s="45" t="s">
        <v>14</v>
      </c>
      <c r="F12" s="18"/>
      <c r="G12" s="17"/>
      <c r="H12" s="19"/>
      <c r="I12" s="52"/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1420</v>
      </c>
      <c r="D13" s="45" t="s">
        <v>84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1421</v>
      </c>
      <c r="D14" s="45" t="s">
        <v>575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158</v>
      </c>
      <c r="D15" s="45" t="s">
        <v>216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146</v>
      </c>
      <c r="D16" s="45" t="s">
        <v>1422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1423</v>
      </c>
      <c r="D17" s="45" t="s">
        <v>223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1424</v>
      </c>
      <c r="D18" s="45" t="s">
        <v>108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115</v>
      </c>
      <c r="D19" s="45" t="s">
        <v>1351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71</v>
      </c>
      <c r="D20" s="45" t="s">
        <v>1425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75</v>
      </c>
      <c r="D21" s="45" t="s">
        <v>1426</v>
      </c>
      <c r="E21" s="45" t="s">
        <v>14</v>
      </c>
      <c r="F21" s="18"/>
      <c r="G21" s="17"/>
      <c r="H21" s="19"/>
      <c r="I21" s="52"/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591</v>
      </c>
      <c r="D22" s="45" t="s">
        <v>732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591</v>
      </c>
      <c r="D23" s="45" t="s">
        <v>893</v>
      </c>
      <c r="E23" s="45" t="s">
        <v>13</v>
      </c>
      <c r="F23" s="18">
        <v>0.5</v>
      </c>
      <c r="G23" s="17">
        <v>0.5</v>
      </c>
      <c r="H23" s="19">
        <v>0.5</v>
      </c>
      <c r="I23" s="52" t="s">
        <v>1192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1427</v>
      </c>
      <c r="D24" s="45" t="s">
        <v>884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1428</v>
      </c>
      <c r="D25" s="45" t="s">
        <v>287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125</v>
      </c>
      <c r="D26" s="45" t="s">
        <v>297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1429</v>
      </c>
      <c r="D27" s="45" t="s">
        <v>78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1430</v>
      </c>
      <c r="D28" s="45" t="s">
        <v>1431</v>
      </c>
      <c r="E28" s="45" t="s">
        <v>13</v>
      </c>
      <c r="F28" s="18">
        <v>0.4</v>
      </c>
      <c r="G28" s="17">
        <v>0.4</v>
      </c>
      <c r="H28" s="19">
        <v>0.4</v>
      </c>
      <c r="I28" s="52" t="s">
        <v>433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1284</v>
      </c>
      <c r="D29" s="45" t="s">
        <v>294</v>
      </c>
      <c r="E29" s="45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45" t="s">
        <v>1432</v>
      </c>
      <c r="D30" s="45" t="s">
        <v>62</v>
      </c>
      <c r="E30" s="45" t="s">
        <v>13</v>
      </c>
      <c r="F30" s="18"/>
      <c r="G30" s="17"/>
      <c r="H30" s="19"/>
      <c r="I30" s="52"/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1433</v>
      </c>
      <c r="D31" s="45" t="s">
        <v>547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492</v>
      </c>
      <c r="D32" s="45" t="s">
        <v>577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773</v>
      </c>
      <c r="D33" s="45" t="s">
        <v>53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1434</v>
      </c>
      <c r="D34" s="45" t="s">
        <v>1043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1435</v>
      </c>
      <c r="D35" s="45" t="s">
        <v>1436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795</v>
      </c>
      <c r="D36" s="45" t="s">
        <v>72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1437</v>
      </c>
      <c r="D37" s="45" t="s">
        <v>108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1010</v>
      </c>
      <c r="D38" s="45" t="s">
        <v>297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817</v>
      </c>
      <c r="D39" s="45" t="s">
        <v>579</v>
      </c>
      <c r="E39" s="45" t="s">
        <v>13</v>
      </c>
      <c r="F39" s="18"/>
      <c r="G39" s="17"/>
      <c r="H39" s="19"/>
      <c r="I39" s="52"/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375</v>
      </c>
      <c r="D40" s="45" t="s">
        <v>1438</v>
      </c>
      <c r="E40" s="45" t="s">
        <v>13</v>
      </c>
      <c r="F40" s="18"/>
      <c r="G40" s="17"/>
      <c r="H40" s="19"/>
      <c r="I40" s="52"/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1439</v>
      </c>
      <c r="D41" s="45" t="s">
        <v>1092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90</v>
      </c>
      <c r="D42" s="45" t="s">
        <v>1440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1441</v>
      </c>
      <c r="D43" s="45" t="s">
        <v>108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836</v>
      </c>
      <c r="D44" s="45" t="s">
        <v>527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1442</v>
      </c>
      <c r="D45" s="45" t="s">
        <v>562</v>
      </c>
      <c r="E45" s="45" t="s">
        <v>14</v>
      </c>
      <c r="F45" s="18"/>
      <c r="G45" s="17"/>
      <c r="H45" s="19"/>
      <c r="I45" s="52"/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>
        <v>38</v>
      </c>
      <c r="C46" s="45" t="s">
        <v>915</v>
      </c>
      <c r="D46" s="45" t="s">
        <v>297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1443</v>
      </c>
      <c r="D47" s="45" t="s">
        <v>297</v>
      </c>
      <c r="E47" s="45" t="s">
        <v>13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 t="str">
        <f t="shared" si="0"/>
        <v/>
      </c>
      <c r="R47" s="2">
        <f t="shared" si="1"/>
        <v>1</v>
      </c>
    </row>
    <row r="48" spans="2:18" ht="18" customHeight="1" thickBot="1" x14ac:dyDescent="0.25">
      <c r="B48" s="27" t="str">
        <f>IF(C48="","","40.")</f>
        <v>40.</v>
      </c>
      <c r="C48" s="45" t="s">
        <v>1013</v>
      </c>
      <c r="D48" s="45" t="s">
        <v>151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19</v>
      </c>
      <c r="R49" s="7">
        <f>SUM(R9:R48)</f>
        <v>21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21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4" zoomScale="120" zoomScaleSheetLayoutView="120" workbookViewId="0">
      <selection activeCell="F49" sqref="F49:J49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1197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85</v>
      </c>
      <c r="D9" s="45" t="s">
        <v>1377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1378</v>
      </c>
      <c r="D10" s="45" t="s">
        <v>108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197</v>
      </c>
      <c r="D11" s="45" t="s">
        <v>1379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1380</v>
      </c>
      <c r="D12" s="45" t="s">
        <v>1381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1382</v>
      </c>
      <c r="D13" s="45" t="s">
        <v>480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1383</v>
      </c>
      <c r="D14" s="45" t="s">
        <v>151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304</v>
      </c>
      <c r="D15" s="45" t="s">
        <v>100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1384</v>
      </c>
      <c r="D16" s="45" t="s">
        <v>1385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1386</v>
      </c>
      <c r="D17" s="45" t="s">
        <v>207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433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1387</v>
      </c>
      <c r="D18" s="45" t="s">
        <v>1388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525</v>
      </c>
      <c r="D19" s="45" t="s">
        <v>1389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1390</v>
      </c>
      <c r="D20" s="45" t="s">
        <v>1391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433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713</v>
      </c>
      <c r="D21" s="45" t="s">
        <v>650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1392</v>
      </c>
      <c r="D22" s="45" t="s">
        <v>1274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230</v>
      </c>
      <c r="D23" s="45" t="s">
        <v>1393</v>
      </c>
      <c r="E23" s="45" t="s">
        <v>14</v>
      </c>
      <c r="F23" s="18"/>
      <c r="G23" s="17"/>
      <c r="H23" s="19"/>
      <c r="I23" s="52"/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720</v>
      </c>
      <c r="D24" s="45" t="s">
        <v>632</v>
      </c>
      <c r="E24" s="45" t="s">
        <v>13</v>
      </c>
      <c r="F24" s="18"/>
      <c r="G24" s="17"/>
      <c r="H24" s="19"/>
      <c r="I24" s="52"/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1394</v>
      </c>
      <c r="D25" s="45" t="s">
        <v>1395</v>
      </c>
      <c r="E25" s="45" t="s">
        <v>13</v>
      </c>
      <c r="F25" s="18"/>
      <c r="G25" s="17"/>
      <c r="H25" s="19"/>
      <c r="I25" s="52"/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1396</v>
      </c>
      <c r="D26" s="45" t="s">
        <v>1397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1398</v>
      </c>
      <c r="D27" s="45" t="s">
        <v>49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881</v>
      </c>
      <c r="D28" s="45" t="s">
        <v>569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1399</v>
      </c>
      <c r="D29" s="45" t="s">
        <v>727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417</v>
      </c>
      <c r="D30" s="45" t="s">
        <v>916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433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1400</v>
      </c>
      <c r="D31" s="45" t="s">
        <v>668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421</v>
      </c>
      <c r="D32" s="45" t="s">
        <v>350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1401</v>
      </c>
      <c r="D33" s="45" t="s">
        <v>1402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433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1403</v>
      </c>
      <c r="D34" s="45" t="s">
        <v>267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1404</v>
      </c>
      <c r="D35" s="45" t="s">
        <v>299</v>
      </c>
      <c r="E35" s="45" t="s">
        <v>13</v>
      </c>
      <c r="F35" s="18"/>
      <c r="G35" s="17"/>
      <c r="H35" s="19"/>
      <c r="I35" s="52"/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1137</v>
      </c>
      <c r="D36" s="45" t="s">
        <v>1405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1406</v>
      </c>
      <c r="D37" s="45" t="s">
        <v>623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1407</v>
      </c>
      <c r="D38" s="45" t="s">
        <v>1356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433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1408</v>
      </c>
      <c r="D39" s="45" t="s">
        <v>643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239</v>
      </c>
      <c r="D40" s="45" t="s">
        <v>1409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504</v>
      </c>
      <c r="D41" s="45" t="s">
        <v>1373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433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235</v>
      </c>
      <c r="D42" s="45" t="s">
        <v>1410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268</v>
      </c>
      <c r="D43" s="45" t="s">
        <v>284</v>
      </c>
      <c r="E43" s="45" t="s">
        <v>14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99</v>
      </c>
      <c r="D44" s="45" t="s">
        <v>96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1411</v>
      </c>
      <c r="D45" s="45" t="s">
        <v>78</v>
      </c>
      <c r="E45" s="45" t="s">
        <v>13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45" t="s">
        <v>1412</v>
      </c>
      <c r="D46" s="45" t="s">
        <v>1413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1414</v>
      </c>
      <c r="D47" s="45" t="s">
        <v>579</v>
      </c>
      <c r="E47" s="45" t="s">
        <v>13</v>
      </c>
      <c r="F47" s="18">
        <v>0.8</v>
      </c>
      <c r="G47" s="17">
        <v>0.8</v>
      </c>
      <c r="H47" s="19">
        <v>0.8</v>
      </c>
      <c r="I47" s="52" t="s">
        <v>433</v>
      </c>
      <c r="J47" s="53"/>
      <c r="Q47" s="2" t="str">
        <f t="shared" si="0"/>
        <v/>
      </c>
      <c r="R47" s="2">
        <f t="shared" si="1"/>
        <v>1</v>
      </c>
    </row>
    <row r="48" spans="2:18" ht="18" customHeight="1" thickBot="1" x14ac:dyDescent="0.25">
      <c r="B48" s="27" t="str">
        <f>IF(C48="","","40.")</f>
        <v>40.</v>
      </c>
      <c r="C48" s="45" t="s">
        <v>1415</v>
      </c>
      <c r="D48" s="45" t="s">
        <v>1272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thickBot="1" x14ac:dyDescent="0.25">
      <c r="B49" s="27">
        <v>41</v>
      </c>
      <c r="C49" s="45" t="s">
        <v>1416</v>
      </c>
      <c r="D49" s="45" t="s">
        <v>491</v>
      </c>
      <c r="E49" s="45" t="s">
        <v>13</v>
      </c>
      <c r="F49" s="18"/>
      <c r="G49" s="17"/>
      <c r="H49" s="19"/>
      <c r="I49" s="52"/>
      <c r="J49" s="53"/>
      <c r="Q49" s="7">
        <f>SUM(Q9:Q48)</f>
        <v>20</v>
      </c>
      <c r="R49" s="7">
        <f>SUM(R9:R48)</f>
        <v>20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20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3">
    <mergeCell ref="I48:J48"/>
    <mergeCell ref="Q50:R50"/>
    <mergeCell ref="H58:I58"/>
    <mergeCell ref="I60:J60"/>
    <mergeCell ref="I49:J49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2" zoomScale="120" zoomScaleSheetLayoutView="120" workbookViewId="0">
      <selection activeCell="H48" sqref="H4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1198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268</v>
      </c>
      <c r="D9" s="45" t="s">
        <v>798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1336</v>
      </c>
      <c r="D10" s="45" t="s">
        <v>1337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1338</v>
      </c>
      <c r="D11" s="45" t="s">
        <v>53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1339</v>
      </c>
      <c r="D12" s="45" t="s">
        <v>1340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1341</v>
      </c>
      <c r="D13" s="45" t="s">
        <v>1342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419</v>
      </c>
      <c r="D14" s="45" t="s">
        <v>157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1343</v>
      </c>
      <c r="D15" s="45" t="s">
        <v>536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402</v>
      </c>
      <c r="D16" s="45" t="s">
        <v>1344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1345</v>
      </c>
      <c r="D17" s="45" t="s">
        <v>297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1346</v>
      </c>
      <c r="D18" s="45" t="s">
        <v>108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1347</v>
      </c>
      <c r="D19" s="45" t="s">
        <v>1348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525</v>
      </c>
      <c r="D20" s="45" t="s">
        <v>1231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999</v>
      </c>
      <c r="D21" s="45" t="s">
        <v>1349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1350</v>
      </c>
      <c r="D22" s="45" t="s">
        <v>967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158</v>
      </c>
      <c r="D23" s="45" t="s">
        <v>1351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1352</v>
      </c>
      <c r="D24" s="45" t="s">
        <v>489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433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1353</v>
      </c>
      <c r="D25" s="45" t="s">
        <v>1354</v>
      </c>
      <c r="E25" s="45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1355</v>
      </c>
      <c r="D26" s="45" t="s">
        <v>1356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537</v>
      </c>
      <c r="D27" s="45" t="s">
        <v>40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1357</v>
      </c>
      <c r="D28" s="45" t="s">
        <v>1358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504</v>
      </c>
      <c r="D29" s="45" t="s">
        <v>1359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1360</v>
      </c>
      <c r="D30" s="45" t="s">
        <v>161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1361</v>
      </c>
      <c r="D31" s="45" t="s">
        <v>299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393</v>
      </c>
      <c r="D32" s="45" t="s">
        <v>173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826</v>
      </c>
      <c r="D33" s="45" t="s">
        <v>173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433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525</v>
      </c>
      <c r="D34" s="45" t="s">
        <v>721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1362</v>
      </c>
      <c r="D35" s="45" t="s">
        <v>1363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1364</v>
      </c>
      <c r="D36" s="45" t="s">
        <v>916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56</v>
      </c>
      <c r="D37" s="45" t="s">
        <v>240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826</v>
      </c>
      <c r="D38" s="45" t="s">
        <v>108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632</v>
      </c>
      <c r="D39" s="45" t="s">
        <v>1365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1366</v>
      </c>
      <c r="D40" s="45" t="s">
        <v>1367</v>
      </c>
      <c r="E40" s="45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45" t="s">
        <v>1279</v>
      </c>
      <c r="D41" s="45" t="s">
        <v>1368</v>
      </c>
      <c r="E41" s="45" t="s">
        <v>13</v>
      </c>
      <c r="F41" s="18"/>
      <c r="G41" s="17"/>
      <c r="H41" s="19"/>
      <c r="I41" s="52"/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1369</v>
      </c>
      <c r="D42" s="45" t="s">
        <v>1370</v>
      </c>
      <c r="E42" s="45" t="s">
        <v>14</v>
      </c>
      <c r="F42" s="18">
        <v>0.8</v>
      </c>
      <c r="G42" s="17">
        <v>0.8</v>
      </c>
      <c r="H42" s="19">
        <v>0.8</v>
      </c>
      <c r="I42" s="52" t="s">
        <v>433</v>
      </c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45" t="s">
        <v>1371</v>
      </c>
      <c r="D43" s="45" t="s">
        <v>1372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677</v>
      </c>
      <c r="D44" s="45" t="s">
        <v>1373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1374</v>
      </c>
      <c r="D45" s="45" t="s">
        <v>1023</v>
      </c>
      <c r="E45" s="45" t="s">
        <v>13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45" t="s">
        <v>64</v>
      </c>
      <c r="D46" s="45" t="s">
        <v>449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751</v>
      </c>
      <c r="D47" s="45" t="s">
        <v>1375</v>
      </c>
      <c r="E47" s="45" t="s">
        <v>14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>40.</v>
      </c>
      <c r="C48" s="45" t="s">
        <v>549</v>
      </c>
      <c r="D48" s="45" t="s">
        <v>1376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18</v>
      </c>
      <c r="R49" s="7">
        <f>SUM(R9:R48)</f>
        <v>22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22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3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20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133</v>
      </c>
      <c r="D9" s="33" t="s">
        <v>134</v>
      </c>
      <c r="E9" s="33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33" t="s">
        <v>135</v>
      </c>
      <c r="D10" s="33" t="s">
        <v>136</v>
      </c>
      <c r="E10" s="33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33" t="s">
        <v>137</v>
      </c>
      <c r="D11" s="33" t="s">
        <v>138</v>
      </c>
      <c r="E11" s="33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33" t="s">
        <v>139</v>
      </c>
      <c r="D12" s="33" t="s">
        <v>140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141</v>
      </c>
      <c r="D13" s="33" t="s">
        <v>108</v>
      </c>
      <c r="E13" s="33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33" t="s">
        <v>142</v>
      </c>
      <c r="D14" s="33" t="s">
        <v>143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144</v>
      </c>
      <c r="D15" s="33" t="s">
        <v>145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146</v>
      </c>
      <c r="D16" s="33" t="s">
        <v>147</v>
      </c>
      <c r="E16" s="33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33" t="s">
        <v>148</v>
      </c>
      <c r="D17" s="33" t="s">
        <v>108</v>
      </c>
      <c r="E17" s="33"/>
      <c r="F17" s="20"/>
      <c r="G17" s="17"/>
      <c r="H17" s="19"/>
      <c r="I17" s="52"/>
      <c r="J17" s="53"/>
      <c r="P17" s="1" t="s">
        <v>8</v>
      </c>
      <c r="Q17" s="2" t="str">
        <f t="shared" si="0"/>
        <v/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33" t="s">
        <v>149</v>
      </c>
      <c r="D18" s="33" t="s">
        <v>100</v>
      </c>
      <c r="E18" s="33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33" t="s">
        <v>150</v>
      </c>
      <c r="D19" s="33" t="s">
        <v>151</v>
      </c>
      <c r="E19" s="33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33" t="s">
        <v>152</v>
      </c>
      <c r="D20" s="33" t="s">
        <v>153</v>
      </c>
      <c r="E20" s="33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154</v>
      </c>
      <c r="D21" s="33" t="s">
        <v>155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156</v>
      </c>
      <c r="D22" s="33" t="s">
        <v>157</v>
      </c>
      <c r="E22" s="33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33" t="s">
        <v>158</v>
      </c>
      <c r="D23" s="33" t="s">
        <v>159</v>
      </c>
      <c r="E23" s="33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33" t="s">
        <v>160</v>
      </c>
      <c r="D24" s="33" t="s">
        <v>161</v>
      </c>
      <c r="E24" s="33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33" t="s">
        <v>67</v>
      </c>
      <c r="D25" s="33" t="s">
        <v>162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163</v>
      </c>
      <c r="D26" s="33" t="s">
        <v>164</v>
      </c>
      <c r="E26" s="33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33" t="s">
        <v>165</v>
      </c>
      <c r="D27" s="33" t="s">
        <v>136</v>
      </c>
      <c r="E27" s="33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K27" s="19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33" t="s">
        <v>166</v>
      </c>
      <c r="D28" s="33" t="s">
        <v>167</v>
      </c>
      <c r="E28" s="33" t="s">
        <v>14</v>
      </c>
      <c r="F28" s="20"/>
      <c r="G28" s="17"/>
      <c r="H28" s="19"/>
      <c r="I28" s="52"/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168</v>
      </c>
      <c r="D29" s="33" t="s">
        <v>136</v>
      </c>
      <c r="E29" s="33" t="s">
        <v>14</v>
      </c>
      <c r="F29" s="18">
        <v>0.8</v>
      </c>
      <c r="G29" s="17">
        <v>0.8</v>
      </c>
      <c r="H29" s="19">
        <v>0.8</v>
      </c>
      <c r="I29" s="63" t="s">
        <v>7</v>
      </c>
      <c r="J29" s="64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169</v>
      </c>
      <c r="D30" s="33" t="s">
        <v>170</v>
      </c>
      <c r="E30" s="33" t="s">
        <v>14</v>
      </c>
      <c r="F30" s="18">
        <v>0.8</v>
      </c>
      <c r="G30" s="17">
        <v>0.8</v>
      </c>
      <c r="H30" s="19">
        <v>0.8</v>
      </c>
      <c r="I30" s="63" t="s">
        <v>7</v>
      </c>
      <c r="J30" s="64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33" t="s">
        <v>171</v>
      </c>
      <c r="D31" s="33" t="s">
        <v>126</v>
      </c>
      <c r="E31" s="33" t="s">
        <v>13</v>
      </c>
      <c r="F31" s="18">
        <v>0.8</v>
      </c>
      <c r="G31" s="17">
        <v>0.8</v>
      </c>
      <c r="H31" s="19">
        <v>0.8</v>
      </c>
      <c r="I31" s="63" t="s">
        <v>7</v>
      </c>
      <c r="J31" s="64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172</v>
      </c>
      <c r="D32" s="33" t="s">
        <v>173</v>
      </c>
      <c r="E32" s="33" t="s">
        <v>14</v>
      </c>
      <c r="F32" s="18">
        <v>0.8</v>
      </c>
      <c r="G32" s="17">
        <v>0.8</v>
      </c>
      <c r="H32" s="19">
        <v>0.8</v>
      </c>
      <c r="I32" s="63" t="s">
        <v>7</v>
      </c>
      <c r="J32" s="64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174</v>
      </c>
      <c r="D33" s="33" t="s">
        <v>175</v>
      </c>
      <c r="E33" s="33" t="s">
        <v>14</v>
      </c>
      <c r="F33" s="18">
        <v>0.8</v>
      </c>
      <c r="G33" s="17">
        <v>0.8</v>
      </c>
      <c r="H33" s="19">
        <v>0.8</v>
      </c>
      <c r="I33" s="63" t="s">
        <v>7</v>
      </c>
      <c r="J33" s="64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33" t="s">
        <v>176</v>
      </c>
      <c r="D34" s="33" t="s">
        <v>177</v>
      </c>
      <c r="E34" s="33" t="s">
        <v>13</v>
      </c>
      <c r="F34" s="18">
        <v>0.8</v>
      </c>
      <c r="G34" s="17">
        <v>0.8</v>
      </c>
      <c r="H34" s="19">
        <v>0.8</v>
      </c>
      <c r="I34" s="63" t="s">
        <v>7</v>
      </c>
      <c r="J34" s="64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33" t="s">
        <v>85</v>
      </c>
      <c r="D35" s="33" t="s">
        <v>178</v>
      </c>
      <c r="E35" s="33" t="s">
        <v>14</v>
      </c>
      <c r="F35" s="18">
        <v>0.8</v>
      </c>
      <c r="G35" s="17">
        <v>0.8</v>
      </c>
      <c r="H35" s="19">
        <v>0.8</v>
      </c>
      <c r="I35" s="63" t="s">
        <v>7</v>
      </c>
      <c r="J35" s="64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33" t="s">
        <v>179</v>
      </c>
      <c r="D36" s="33" t="s">
        <v>108</v>
      </c>
      <c r="E36" s="33" t="s">
        <v>14</v>
      </c>
      <c r="F36" s="20"/>
      <c r="G36" s="17"/>
      <c r="H36" s="19"/>
      <c r="I36" s="52"/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21"/>
      <c r="D37" s="21"/>
      <c r="E37" s="21"/>
      <c r="F37" s="20"/>
      <c r="G37" s="17"/>
      <c r="H37" s="19" t="str">
        <f>IF(F37="","",(G37/(F37/100)^2))</f>
        <v/>
      </c>
      <c r="I37" s="52" t="str">
        <f t="shared" ref="I37:I48" si="2">IF(H37="","",IF(H37&gt;40,$P$20,IF(H37&gt;35,$P$19,IF(H37&gt;30,$P$18,IF(H37&gt;25,$P$17,IF(H37&gt;18.5,$P$16,IF(H37&gt;0,$P$15)))))))</f>
        <v/>
      </c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21"/>
      <c r="D38" s="21"/>
      <c r="E38" s="21"/>
      <c r="F38" s="20"/>
      <c r="G38" s="17"/>
      <c r="H38" s="19" t="str">
        <f t="shared" ref="H38:H48" si="3">IF(F38="","",(G38/(F38/100)^2))</f>
        <v/>
      </c>
      <c r="I38" s="52" t="str">
        <f t="shared" si="2"/>
        <v/>
      </c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21"/>
      <c r="D39" s="21"/>
      <c r="E39" s="21"/>
      <c r="F39" s="20"/>
      <c r="G39" s="17"/>
      <c r="H39" s="19" t="str">
        <f t="shared" si="3"/>
        <v/>
      </c>
      <c r="I39" s="52" t="str">
        <f t="shared" si="2"/>
        <v/>
      </c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20"/>
      <c r="G40" s="17"/>
      <c r="H40" s="19" t="str">
        <f t="shared" si="3"/>
        <v/>
      </c>
      <c r="I40" s="52" t="str">
        <f t="shared" si="2"/>
        <v/>
      </c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20"/>
      <c r="G41" s="17"/>
      <c r="H41" s="19" t="str">
        <f t="shared" si="3"/>
        <v/>
      </c>
      <c r="I41" s="52" t="str">
        <f t="shared" si="2"/>
        <v/>
      </c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3"/>
        <v/>
      </c>
      <c r="I42" s="52" t="str">
        <f t="shared" si="2"/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3"/>
        <v/>
      </c>
      <c r="I43" s="52" t="str">
        <f t="shared" si="2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3"/>
        <v/>
      </c>
      <c r="I44" s="52" t="str">
        <f t="shared" si="2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3"/>
        <v/>
      </c>
      <c r="I45" s="52" t="str">
        <f t="shared" si="2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3"/>
        <v/>
      </c>
      <c r="I46" s="52" t="str">
        <f t="shared" si="2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3"/>
        <v/>
      </c>
      <c r="I47" s="52" t="str">
        <f t="shared" si="2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3"/>
        <v/>
      </c>
      <c r="I48" s="57" t="str">
        <f t="shared" si="2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11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27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11</v>
      </c>
      <c r="E58" s="8"/>
      <c r="F58" s="11"/>
      <c r="G58" s="9"/>
      <c r="H58" s="60" t="s">
        <v>2</v>
      </c>
      <c r="I58" s="60"/>
      <c r="J58" s="15">
        <f>Q50</f>
        <v>27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5" zoomScale="120" zoomScaleSheetLayoutView="120" workbookViewId="0">
      <selection activeCell="I47" sqref="I47:J47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1199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915</v>
      </c>
      <c r="D9" s="45" t="s">
        <v>297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632</v>
      </c>
      <c r="D10" s="45" t="s">
        <v>108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632</v>
      </c>
      <c r="D11" s="45" t="s">
        <v>284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1295</v>
      </c>
      <c r="D12" s="45" t="s">
        <v>909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1296</v>
      </c>
      <c r="D13" s="45" t="s">
        <v>1014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1297</v>
      </c>
      <c r="D14" s="45" t="s">
        <v>1298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1152</v>
      </c>
      <c r="D15" s="45" t="s">
        <v>108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935</v>
      </c>
      <c r="D16" s="45" t="s">
        <v>1299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1300</v>
      </c>
      <c r="D17" s="45" t="s">
        <v>1301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1302</v>
      </c>
      <c r="D18" s="45" t="s">
        <v>824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1303</v>
      </c>
      <c r="D19" s="45" t="s">
        <v>1304</v>
      </c>
      <c r="E19" s="45" t="s">
        <v>13</v>
      </c>
      <c r="F19" s="18"/>
      <c r="G19" s="17"/>
      <c r="H19" s="19"/>
      <c r="I19" s="52"/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141</v>
      </c>
      <c r="D20" s="45" t="s">
        <v>1305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1306</v>
      </c>
      <c r="D21" s="45" t="s">
        <v>1307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404</v>
      </c>
      <c r="D22" s="45" t="s">
        <v>1308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1309</v>
      </c>
      <c r="D23" s="45" t="s">
        <v>194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1310</v>
      </c>
      <c r="D24" s="45" t="s">
        <v>1311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1312</v>
      </c>
      <c r="D25" s="45" t="s">
        <v>1313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268</v>
      </c>
      <c r="D26" s="45" t="s">
        <v>32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1314</v>
      </c>
      <c r="D27" s="45" t="s">
        <v>247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492</v>
      </c>
      <c r="D28" s="45" t="s">
        <v>170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1315</v>
      </c>
      <c r="D29" s="45" t="s">
        <v>758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1316</v>
      </c>
      <c r="D30" s="45" t="s">
        <v>100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237</v>
      </c>
      <c r="D31" s="45" t="s">
        <v>297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1317</v>
      </c>
      <c r="D32" s="45" t="s">
        <v>1318</v>
      </c>
      <c r="E32" s="45" t="s">
        <v>13</v>
      </c>
      <c r="F32" s="18"/>
      <c r="G32" s="17"/>
      <c r="H32" s="19"/>
      <c r="I32" s="52"/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1319</v>
      </c>
      <c r="D33" s="45" t="s">
        <v>276</v>
      </c>
      <c r="E33" s="45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45" t="s">
        <v>502</v>
      </c>
      <c r="D34" s="45" t="s">
        <v>1320</v>
      </c>
      <c r="E34" s="45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45" t="s">
        <v>133</v>
      </c>
      <c r="D35" s="45" t="s">
        <v>151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1321</v>
      </c>
      <c r="D36" s="45" t="s">
        <v>1322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1323</v>
      </c>
      <c r="D37" s="45" t="s">
        <v>538</v>
      </c>
      <c r="E37" s="45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45" t="s">
        <v>1324</v>
      </c>
      <c r="D38" s="45" t="s">
        <v>515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632</v>
      </c>
      <c r="D39" s="45" t="s">
        <v>110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1325</v>
      </c>
      <c r="D40" s="45" t="s">
        <v>1326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492</v>
      </c>
      <c r="D41" s="45" t="s">
        <v>274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433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81</v>
      </c>
      <c r="D42" s="45" t="s">
        <v>752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1327</v>
      </c>
      <c r="D43" s="45" t="s">
        <v>157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525</v>
      </c>
      <c r="D44" s="45" t="s">
        <v>1328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1329</v>
      </c>
      <c r="D45" s="45" t="s">
        <v>1330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>
        <v>38</v>
      </c>
      <c r="C46" s="45" t="s">
        <v>773</v>
      </c>
      <c r="D46" s="45" t="s">
        <v>1331</v>
      </c>
      <c r="E46" s="45" t="s">
        <v>14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>
        <f t="shared" si="0"/>
        <v>1</v>
      </c>
      <c r="R46" s="2" t="str">
        <f t="shared" si="1"/>
        <v/>
      </c>
    </row>
    <row r="47" spans="2:18" ht="18" customHeight="1" x14ac:dyDescent="0.2">
      <c r="B47" s="26" t="str">
        <f>IF(C47="","","39.")</f>
        <v>39.</v>
      </c>
      <c r="C47" s="45" t="s">
        <v>1332</v>
      </c>
      <c r="D47" s="45" t="s">
        <v>1333</v>
      </c>
      <c r="E47" s="45" t="s">
        <v>14</v>
      </c>
      <c r="F47" s="18"/>
      <c r="G47" s="17"/>
      <c r="H47" s="19"/>
      <c r="I47" s="52" t="s">
        <v>1192</v>
      </c>
      <c r="J47" s="53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>40.</v>
      </c>
      <c r="C48" s="45" t="s">
        <v>111</v>
      </c>
      <c r="D48" s="45" t="s">
        <v>1334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thickBot="1" x14ac:dyDescent="0.25">
      <c r="B49" s="27">
        <v>41</v>
      </c>
      <c r="C49" s="45" t="s">
        <v>1335</v>
      </c>
      <c r="D49" s="45" t="s">
        <v>496</v>
      </c>
      <c r="E49" s="45" t="s">
        <v>14</v>
      </c>
      <c r="F49" s="18">
        <v>0.8</v>
      </c>
      <c r="G49" s="17">
        <v>0.8</v>
      </c>
      <c r="H49" s="19">
        <v>0.8</v>
      </c>
      <c r="I49" s="52" t="s">
        <v>7</v>
      </c>
      <c r="J49" s="53"/>
      <c r="Q49" s="7">
        <f>SUM(Q9:Q48)</f>
        <v>23</v>
      </c>
      <c r="R49" s="7">
        <f>SUM(R9:R48)</f>
        <v>17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17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3">
    <mergeCell ref="I48:J48"/>
    <mergeCell ref="Q50:R50"/>
    <mergeCell ref="H58:I58"/>
    <mergeCell ref="I60:J60"/>
    <mergeCell ref="I49:J49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5" zoomScale="120" zoomScaleSheetLayoutView="120" workbookViewId="0">
      <selection activeCell="I51" sqref="I51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1200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1251</v>
      </c>
      <c r="D9" s="45" t="s">
        <v>538</v>
      </c>
      <c r="E9" s="45" t="s">
        <v>14</v>
      </c>
      <c r="F9" s="18">
        <v>0.5</v>
      </c>
      <c r="G9" s="17">
        <v>0.5</v>
      </c>
      <c r="H9" s="19">
        <v>0.8</v>
      </c>
      <c r="I9" s="52" t="s">
        <v>1192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1252</v>
      </c>
      <c r="D10" s="45" t="s">
        <v>545</v>
      </c>
      <c r="E10" s="45" t="s">
        <v>13</v>
      </c>
      <c r="F10" s="18"/>
      <c r="G10" s="17"/>
      <c r="H10" s="19"/>
      <c r="I10" s="52"/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81</v>
      </c>
      <c r="D11" s="45" t="s">
        <v>227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1253</v>
      </c>
      <c r="D12" s="45" t="s">
        <v>416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999</v>
      </c>
      <c r="D13" s="45" t="s">
        <v>1254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1255</v>
      </c>
      <c r="D14" s="45" t="s">
        <v>294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1256</v>
      </c>
      <c r="D15" s="45" t="s">
        <v>110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1257</v>
      </c>
      <c r="D16" s="45" t="s">
        <v>196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1258</v>
      </c>
      <c r="D17" s="45" t="s">
        <v>1259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1260</v>
      </c>
      <c r="D18" s="45" t="s">
        <v>416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1261</v>
      </c>
      <c r="D19" s="45" t="s">
        <v>489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1262</v>
      </c>
      <c r="D20" s="45" t="s">
        <v>1217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663</v>
      </c>
      <c r="D21" s="45" t="s">
        <v>1263</v>
      </c>
      <c r="E21" s="45" t="s">
        <v>14</v>
      </c>
      <c r="F21" s="18"/>
      <c r="G21" s="17"/>
      <c r="H21" s="19"/>
      <c r="I21" s="52"/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1264</v>
      </c>
      <c r="D22" s="45" t="s">
        <v>543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1265</v>
      </c>
      <c r="D23" s="45" t="s">
        <v>1266</v>
      </c>
      <c r="E23" s="45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45" t="s">
        <v>1267</v>
      </c>
      <c r="D24" s="45" t="s">
        <v>752</v>
      </c>
      <c r="E24" s="45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45" t="s">
        <v>1268</v>
      </c>
      <c r="D25" s="45" t="s">
        <v>1269</v>
      </c>
      <c r="E25" s="45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1270</v>
      </c>
      <c r="D26" s="45" t="s">
        <v>538</v>
      </c>
      <c r="E26" s="45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45" t="s">
        <v>1271</v>
      </c>
      <c r="D27" s="45" t="s">
        <v>297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141</v>
      </c>
      <c r="D28" s="45" t="s">
        <v>1272</v>
      </c>
      <c r="E28" s="45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45" t="s">
        <v>1273</v>
      </c>
      <c r="D29" s="45" t="s">
        <v>1274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1275</v>
      </c>
      <c r="D30" s="45" t="s">
        <v>128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637</v>
      </c>
      <c r="D31" s="45" t="s">
        <v>1276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1277</v>
      </c>
      <c r="D32" s="45" t="s">
        <v>1278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1279</v>
      </c>
      <c r="D33" s="45" t="s">
        <v>294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1280</v>
      </c>
      <c r="D34" s="45" t="s">
        <v>1281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1024</v>
      </c>
      <c r="D35" s="45" t="s">
        <v>727</v>
      </c>
      <c r="E35" s="45" t="s">
        <v>14</v>
      </c>
      <c r="F35" s="18">
        <v>0.5</v>
      </c>
      <c r="G35" s="17">
        <v>0.5</v>
      </c>
      <c r="H35" s="19">
        <v>0.5</v>
      </c>
      <c r="I35" s="52" t="s">
        <v>1192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176</v>
      </c>
      <c r="D36" s="45" t="s">
        <v>287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1282</v>
      </c>
      <c r="D37" s="45" t="s">
        <v>1283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115</v>
      </c>
      <c r="D38" s="45" t="s">
        <v>220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1284</v>
      </c>
      <c r="D39" s="45" t="s">
        <v>543</v>
      </c>
      <c r="E39" s="45" t="s">
        <v>14</v>
      </c>
      <c r="F39" s="18"/>
      <c r="G39" s="17"/>
      <c r="H39" s="19"/>
      <c r="I39" s="52"/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27</v>
      </c>
      <c r="D40" s="45" t="s">
        <v>1285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826</v>
      </c>
      <c r="D41" s="45" t="s">
        <v>1286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1287</v>
      </c>
      <c r="D42" s="45" t="s">
        <v>1288</v>
      </c>
      <c r="E42" s="45" t="s">
        <v>14</v>
      </c>
      <c r="F42" s="18"/>
      <c r="G42" s="17"/>
      <c r="H42" s="19"/>
      <c r="I42" s="52"/>
      <c r="J42" s="53"/>
      <c r="Q42" s="2">
        <f t="shared" si="0"/>
        <v>1</v>
      </c>
      <c r="R42" s="2" t="str">
        <f t="shared" si="1"/>
        <v/>
      </c>
    </row>
    <row r="43" spans="2:18" ht="18" customHeight="1" x14ac:dyDescent="0.2">
      <c r="B43" s="26" t="str">
        <f>IF(C43="","","35.")</f>
        <v>35.</v>
      </c>
      <c r="C43" s="45" t="s">
        <v>237</v>
      </c>
      <c r="D43" s="45" t="s">
        <v>1289</v>
      </c>
      <c r="E43" s="45" t="s">
        <v>14</v>
      </c>
      <c r="F43" s="18">
        <v>0.5</v>
      </c>
      <c r="G43" s="17">
        <v>0.5</v>
      </c>
      <c r="H43" s="19">
        <v>0.5</v>
      </c>
      <c r="I43" s="52" t="s">
        <v>1192</v>
      </c>
      <c r="J43" s="53"/>
      <c r="Q43" s="2">
        <f t="shared" si="0"/>
        <v>1</v>
      </c>
      <c r="R43" s="2" t="str">
        <f t="shared" si="1"/>
        <v/>
      </c>
    </row>
    <row r="44" spans="2:18" ht="18" customHeight="1" x14ac:dyDescent="0.2">
      <c r="B44" s="26" t="str">
        <f>IF(C44="","","36.")</f>
        <v>36.</v>
      </c>
      <c r="C44" s="45" t="s">
        <v>1290</v>
      </c>
      <c r="D44" s="45" t="s">
        <v>1291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1292</v>
      </c>
      <c r="D45" s="45" t="s">
        <v>26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>
        <v>38</v>
      </c>
      <c r="C46" s="45" t="s">
        <v>1293</v>
      </c>
      <c r="D46" s="45" t="s">
        <v>538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125</v>
      </c>
      <c r="D47" s="45" t="s">
        <v>538</v>
      </c>
      <c r="E47" s="45" t="s">
        <v>14</v>
      </c>
      <c r="F47" s="18">
        <v>0.8</v>
      </c>
      <c r="G47" s="17">
        <v>0.8</v>
      </c>
      <c r="H47" s="19">
        <v>0.8</v>
      </c>
      <c r="I47" s="63" t="s">
        <v>7</v>
      </c>
      <c r="J47" s="64"/>
      <c r="Q47" s="2">
        <f t="shared" si="0"/>
        <v>1</v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>40.</v>
      </c>
      <c r="C48" s="45" t="s">
        <v>375</v>
      </c>
      <c r="D48" s="45" t="s">
        <v>416</v>
      </c>
      <c r="E48" s="45" t="s">
        <v>13</v>
      </c>
      <c r="F48" s="18">
        <v>0.8</v>
      </c>
      <c r="G48" s="17">
        <v>0.8</v>
      </c>
      <c r="H48" s="19">
        <v>0.8</v>
      </c>
      <c r="I48" s="63" t="s">
        <v>7</v>
      </c>
      <c r="J48" s="64"/>
      <c r="Q48" s="2" t="str">
        <f t="shared" si="0"/>
        <v/>
      </c>
      <c r="R48" s="2">
        <f t="shared" si="1"/>
        <v>1</v>
      </c>
    </row>
    <row r="49" spans="2:18" ht="18" customHeight="1" thickBot="1" x14ac:dyDescent="0.25">
      <c r="B49" s="27">
        <v>41</v>
      </c>
      <c r="C49" s="45" t="s">
        <v>1294</v>
      </c>
      <c r="D49" s="45" t="s">
        <v>748</v>
      </c>
      <c r="E49" s="45" t="s">
        <v>14</v>
      </c>
      <c r="F49" s="18">
        <v>0.8</v>
      </c>
      <c r="G49" s="17">
        <v>0.8</v>
      </c>
      <c r="H49" s="19">
        <v>0.8</v>
      </c>
      <c r="I49" s="63" t="s">
        <v>7</v>
      </c>
      <c r="J49" s="64"/>
      <c r="Q49" s="7">
        <f>SUM(Q9:Q48)</f>
        <v>24</v>
      </c>
      <c r="R49" s="7">
        <f>SUM(R9:R48)</f>
        <v>16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16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3">
    <mergeCell ref="I48:J48"/>
    <mergeCell ref="Q50:R50"/>
    <mergeCell ref="H58:I58"/>
    <mergeCell ref="I60:J60"/>
    <mergeCell ref="I47:J47"/>
    <mergeCell ref="I49:J49"/>
    <mergeCell ref="I42:J42"/>
    <mergeCell ref="I43:J43"/>
    <mergeCell ref="I44:J44"/>
    <mergeCell ref="I45:J45"/>
    <mergeCell ref="I46:J46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8" zoomScale="120" zoomScaleSheetLayoutView="120" workbookViewId="0">
      <selection activeCell="F37" sqref="F37:J37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1201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1202</v>
      </c>
      <c r="D9" s="45" t="s">
        <v>136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1203</v>
      </c>
      <c r="D10" s="45" t="s">
        <v>64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268</v>
      </c>
      <c r="D11" s="45" t="s">
        <v>1204</v>
      </c>
      <c r="E11" s="45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45" t="s">
        <v>1205</v>
      </c>
      <c r="D12" s="45" t="s">
        <v>1206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1207</v>
      </c>
      <c r="D13" s="45" t="s">
        <v>94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1137</v>
      </c>
      <c r="D14" s="45" t="s">
        <v>1208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1209</v>
      </c>
      <c r="D15" s="45" t="s">
        <v>1210</v>
      </c>
      <c r="E15" s="45" t="s">
        <v>13</v>
      </c>
      <c r="F15" s="18"/>
      <c r="G15" s="17"/>
      <c r="H15" s="19"/>
      <c r="I15" s="52"/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1211</v>
      </c>
      <c r="D16" s="45" t="s">
        <v>906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1212</v>
      </c>
      <c r="D17" s="45" t="s">
        <v>58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1213</v>
      </c>
      <c r="D18" s="45" t="s">
        <v>178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1214</v>
      </c>
      <c r="D19" s="45" t="s">
        <v>1215</v>
      </c>
      <c r="E19" s="45" t="s">
        <v>13</v>
      </c>
      <c r="F19" s="18"/>
      <c r="G19" s="17"/>
      <c r="H19" s="19"/>
      <c r="I19" s="52"/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1216</v>
      </c>
      <c r="D20" s="45" t="s">
        <v>1217</v>
      </c>
      <c r="E20" s="45" t="s">
        <v>13</v>
      </c>
      <c r="F20" s="18"/>
      <c r="G20" s="17"/>
      <c r="H20" s="19"/>
      <c r="I20" s="52"/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300</v>
      </c>
      <c r="D21" s="45" t="s">
        <v>1218</v>
      </c>
      <c r="E21" s="45" t="s">
        <v>14</v>
      </c>
      <c r="F21" s="18">
        <v>0.6</v>
      </c>
      <c r="G21" s="17">
        <v>0.6</v>
      </c>
      <c r="H21" s="19">
        <v>0.8</v>
      </c>
      <c r="I21" s="52" t="s">
        <v>1518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1219</v>
      </c>
      <c r="D22" s="45" t="s">
        <v>350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45" t="s">
        <v>1220</v>
      </c>
      <c r="D23" s="45" t="s">
        <v>395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1221</v>
      </c>
      <c r="D24" s="45" t="s">
        <v>1222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1203</v>
      </c>
      <c r="D25" s="45" t="s">
        <v>1223</v>
      </c>
      <c r="E25" s="45" t="s">
        <v>14</v>
      </c>
      <c r="F25" s="18"/>
      <c r="G25" s="17"/>
      <c r="H25" s="19"/>
      <c r="I25" s="52"/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45" t="s">
        <v>1224</v>
      </c>
      <c r="D26" s="45" t="s">
        <v>318</v>
      </c>
      <c r="E26" s="45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1225</v>
      </c>
      <c r="D27" s="45" t="s">
        <v>1226</v>
      </c>
      <c r="E27" s="45" t="s">
        <v>14</v>
      </c>
      <c r="F27" s="18">
        <v>0.4</v>
      </c>
      <c r="G27" s="17">
        <v>0.4</v>
      </c>
      <c r="H27" s="19">
        <v>0.4</v>
      </c>
      <c r="I27" s="52" t="s">
        <v>1192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1227</v>
      </c>
      <c r="D28" s="45" t="s">
        <v>490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1228</v>
      </c>
      <c r="D29" s="45" t="s">
        <v>194</v>
      </c>
      <c r="E29" s="45" t="s">
        <v>13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1229</v>
      </c>
      <c r="D30" s="45" t="s">
        <v>194</v>
      </c>
      <c r="E30" s="45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45" t="s">
        <v>1230</v>
      </c>
      <c r="D31" s="45" t="s">
        <v>1231</v>
      </c>
      <c r="E31" s="45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45" t="s">
        <v>1232</v>
      </c>
      <c r="D32" s="45" t="s">
        <v>98</v>
      </c>
      <c r="E32" s="45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45" t="s">
        <v>504</v>
      </c>
      <c r="D33" s="45" t="s">
        <v>1116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1233</v>
      </c>
      <c r="D34" s="45" t="s">
        <v>1234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1235</v>
      </c>
      <c r="D35" s="45" t="s">
        <v>1236</v>
      </c>
      <c r="E35" s="45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45" t="s">
        <v>233</v>
      </c>
      <c r="D36" s="45" t="s">
        <v>668</v>
      </c>
      <c r="E36" s="45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45" t="s">
        <v>891</v>
      </c>
      <c r="D37" s="45" t="s">
        <v>1237</v>
      </c>
      <c r="E37" s="45" t="s">
        <v>13</v>
      </c>
      <c r="F37" s="18"/>
      <c r="G37" s="17"/>
      <c r="H37" s="19"/>
      <c r="I37" s="52"/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925</v>
      </c>
      <c r="D38" s="45" t="s">
        <v>297</v>
      </c>
      <c r="E38" s="45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45" t="s">
        <v>1238</v>
      </c>
      <c r="D39" s="45" t="s">
        <v>645</v>
      </c>
      <c r="E39" s="45" t="s">
        <v>14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>
        <f t="shared" si="0"/>
        <v>1</v>
      </c>
      <c r="R39" s="2" t="str">
        <f t="shared" si="1"/>
        <v/>
      </c>
    </row>
    <row r="40" spans="2:18" ht="18" customHeight="1" x14ac:dyDescent="0.2">
      <c r="B40" s="26" t="str">
        <f>IF(C40="","","32.")</f>
        <v>32.</v>
      </c>
      <c r="C40" s="45" t="s">
        <v>1239</v>
      </c>
      <c r="D40" s="45" t="s">
        <v>1240</v>
      </c>
      <c r="E40" s="45" t="s">
        <v>14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355</v>
      </c>
      <c r="D41" s="45" t="s">
        <v>1241</v>
      </c>
      <c r="E41" s="45" t="s">
        <v>13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 t="str">
        <f t="shared" si="0"/>
        <v/>
      </c>
      <c r="R41" s="2">
        <f t="shared" si="1"/>
        <v>1</v>
      </c>
    </row>
    <row r="42" spans="2:18" ht="18" customHeight="1" x14ac:dyDescent="0.2">
      <c r="B42" s="26" t="str">
        <f>IF(C42="","","34.")</f>
        <v>34.</v>
      </c>
      <c r="C42" s="45" t="s">
        <v>1242</v>
      </c>
      <c r="D42" s="45" t="s">
        <v>1243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1088</v>
      </c>
      <c r="D43" s="45" t="s">
        <v>628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773</v>
      </c>
      <c r="D44" s="45" t="s">
        <v>1244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1245</v>
      </c>
      <c r="D45" s="45" t="s">
        <v>1246</v>
      </c>
      <c r="E45" s="45" t="s">
        <v>13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 t="str">
        <f t="shared" si="0"/>
        <v/>
      </c>
      <c r="R45" s="2">
        <f t="shared" si="1"/>
        <v>1</v>
      </c>
    </row>
    <row r="46" spans="2:18" ht="18" customHeight="1" x14ac:dyDescent="0.2">
      <c r="B46" s="26">
        <v>38</v>
      </c>
      <c r="C46" s="45" t="s">
        <v>1247</v>
      </c>
      <c r="D46" s="45" t="s">
        <v>1248</v>
      </c>
      <c r="E46" s="45" t="s">
        <v>13</v>
      </c>
      <c r="F46" s="18">
        <v>0.8</v>
      </c>
      <c r="G46" s="17">
        <v>0.8</v>
      </c>
      <c r="H46" s="19">
        <v>0.8</v>
      </c>
      <c r="I46" s="52" t="s">
        <v>7</v>
      </c>
      <c r="J46" s="53"/>
      <c r="Q46" s="2" t="str">
        <f t="shared" si="0"/>
        <v/>
      </c>
      <c r="R46" s="2">
        <f t="shared" si="1"/>
        <v>1</v>
      </c>
    </row>
    <row r="47" spans="2:18" ht="18" customHeight="1" x14ac:dyDescent="0.2">
      <c r="B47" s="26" t="str">
        <f>IF(C47="","","39.")</f>
        <v>39.</v>
      </c>
      <c r="C47" s="45" t="s">
        <v>1216</v>
      </c>
      <c r="D47" s="45" t="s">
        <v>1249</v>
      </c>
      <c r="E47" s="45" t="s">
        <v>13</v>
      </c>
      <c r="F47" s="18">
        <v>0.8</v>
      </c>
      <c r="G47" s="17">
        <v>0.8</v>
      </c>
      <c r="H47" s="19">
        <v>0.8</v>
      </c>
      <c r="I47" s="52" t="s">
        <v>7</v>
      </c>
      <c r="J47" s="53"/>
      <c r="Q47" s="2" t="str">
        <f t="shared" si="0"/>
        <v/>
      </c>
      <c r="R47" s="2">
        <f t="shared" si="1"/>
        <v>1</v>
      </c>
    </row>
    <row r="48" spans="2:18" ht="18" customHeight="1" thickBot="1" x14ac:dyDescent="0.25">
      <c r="B48" s="27" t="str">
        <f>IF(C48="","","40.")</f>
        <v>40.</v>
      </c>
      <c r="C48" s="45" t="s">
        <v>823</v>
      </c>
      <c r="D48" s="45" t="s">
        <v>1250</v>
      </c>
      <c r="E48" s="45" t="s">
        <v>13</v>
      </c>
      <c r="F48" s="18">
        <v>0.8</v>
      </c>
      <c r="G48" s="17">
        <v>0.8</v>
      </c>
      <c r="H48" s="19">
        <v>0.8</v>
      </c>
      <c r="I48" s="52" t="s">
        <v>7</v>
      </c>
      <c r="J48" s="53"/>
      <c r="Q48" s="2" t="str">
        <f t="shared" si="0"/>
        <v/>
      </c>
      <c r="R48" s="2">
        <f t="shared" si="1"/>
        <v>1</v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18</v>
      </c>
      <c r="R49" s="7">
        <f>SUM(R9:R48)</f>
        <v>22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40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22</v>
      </c>
      <c r="E58" s="8"/>
      <c r="F58" s="11"/>
      <c r="G58" s="9"/>
      <c r="H58" s="60" t="s">
        <v>2</v>
      </c>
      <c r="I58" s="60"/>
      <c r="J58" s="15">
        <f>Q50</f>
        <v>40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tabSelected="1" view="pageBreakPreview" topLeftCell="A24" zoomScale="120" zoomScaleSheetLayoutView="120" workbookViewId="0">
      <selection activeCell="F24" sqref="F24:J4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1597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868</v>
      </c>
      <c r="D9" s="45" t="s">
        <v>1582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1583</v>
      </c>
      <c r="D10" s="45" t="s">
        <v>1584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822</v>
      </c>
      <c r="D11" s="45" t="s">
        <v>1585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1586</v>
      </c>
      <c r="D12" s="45" t="s">
        <v>1587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255</v>
      </c>
      <c r="D13" s="45" t="s">
        <v>1379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1588</v>
      </c>
      <c r="D14" s="45" t="s">
        <v>108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29</v>
      </c>
      <c r="D15" s="45" t="s">
        <v>506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817</v>
      </c>
      <c r="D16" s="45" t="s">
        <v>295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1589</v>
      </c>
      <c r="D17" s="45" t="s">
        <v>1322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1590</v>
      </c>
      <c r="D18" s="45" t="s">
        <v>668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1046</v>
      </c>
      <c r="D19" s="45" t="s">
        <v>1591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1592</v>
      </c>
      <c r="D20" s="45" t="s">
        <v>1593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103</v>
      </c>
      <c r="D21" s="45" t="s">
        <v>32</v>
      </c>
      <c r="E21" s="45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45" t="s">
        <v>1594</v>
      </c>
      <c r="D22" s="45" t="s">
        <v>358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33" t="s">
        <v>1595</v>
      </c>
      <c r="D23" s="33" t="s">
        <v>1596</v>
      </c>
      <c r="E23" s="33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N23" s="1" t="s">
        <v>434</v>
      </c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7</v>
      </c>
      <c r="R49" s="7">
        <f>SUM(R9:R48)</f>
        <v>8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15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8</v>
      </c>
      <c r="E58" s="8"/>
      <c r="F58" s="11"/>
      <c r="G58" s="9"/>
      <c r="H58" s="60" t="s">
        <v>2</v>
      </c>
      <c r="I58" s="60"/>
      <c r="J58" s="15">
        <f>Q50</f>
        <v>15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6" zoomScale="120" zoomScaleSheetLayoutView="120" workbookViewId="0">
      <selection activeCell="F18" sqref="F18:J1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1568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1569</v>
      </c>
      <c r="D9" s="45" t="s">
        <v>1043</v>
      </c>
      <c r="E9" s="45" t="s">
        <v>13</v>
      </c>
      <c r="F9" s="18">
        <v>0.8</v>
      </c>
      <c r="G9" s="17">
        <v>0.7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1570</v>
      </c>
      <c r="D10" s="45" t="s">
        <v>367</v>
      </c>
      <c r="E10" s="45" t="s">
        <v>14</v>
      </c>
      <c r="F10" s="18">
        <v>0.3</v>
      </c>
      <c r="G10" s="17">
        <v>0.3</v>
      </c>
      <c r="H10" s="19">
        <v>0.3</v>
      </c>
      <c r="I10" s="52" t="s">
        <v>1581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817</v>
      </c>
      <c r="D11" s="45" t="s">
        <v>813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253</v>
      </c>
      <c r="D12" s="45" t="s">
        <v>1288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1571</v>
      </c>
      <c r="D13" s="45" t="s">
        <v>1572</v>
      </c>
      <c r="E13" s="45" t="s">
        <v>13</v>
      </c>
      <c r="F13" s="18">
        <v>0.4</v>
      </c>
      <c r="G13" s="17">
        <v>0.4</v>
      </c>
      <c r="H13" s="19">
        <v>0.4</v>
      </c>
      <c r="I13" s="52" t="s">
        <v>1581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1573</v>
      </c>
      <c r="D14" s="45" t="s">
        <v>1153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1574</v>
      </c>
      <c r="D15" s="45" t="s">
        <v>1575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513</v>
      </c>
      <c r="D16" s="45" t="s">
        <v>1576</v>
      </c>
      <c r="E16" s="45" t="s">
        <v>13</v>
      </c>
      <c r="F16" s="18">
        <v>0.3</v>
      </c>
      <c r="G16" s="17">
        <v>0.6</v>
      </c>
      <c r="H16" s="19">
        <v>0.5</v>
      </c>
      <c r="I16" s="52" t="s">
        <v>1581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1577</v>
      </c>
      <c r="D17" s="45" t="s">
        <v>571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1578</v>
      </c>
      <c r="D18" s="45" t="s">
        <v>398</v>
      </c>
      <c r="E18" s="45" t="s">
        <v>14</v>
      </c>
      <c r="F18" s="18"/>
      <c r="G18" s="17"/>
      <c r="H18" s="19"/>
      <c r="I18" s="52"/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991</v>
      </c>
      <c r="D19" s="45" t="s">
        <v>32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241</v>
      </c>
      <c r="D20" s="45" t="s">
        <v>178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421</v>
      </c>
      <c r="D21" s="45" t="s">
        <v>1579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/>
      </c>
      <c r="C22" s="45"/>
      <c r="D22" s="45"/>
      <c r="E22" s="45"/>
      <c r="F22" s="18"/>
      <c r="G22" s="17"/>
      <c r="H22" s="19"/>
      <c r="I22" s="52"/>
      <c r="J22" s="53"/>
      <c r="Q22" s="2" t="str">
        <f t="shared" si="0"/>
        <v/>
      </c>
      <c r="R22" s="2" t="str">
        <f t="shared" si="1"/>
        <v/>
      </c>
    </row>
    <row r="23" spans="2:18" ht="18" customHeight="1" x14ac:dyDescent="0.2">
      <c r="B23" s="26" t="str">
        <f>IF(C23="","","15.")</f>
        <v/>
      </c>
      <c r="C23" s="45"/>
      <c r="D23" s="45"/>
      <c r="E23" s="45"/>
      <c r="F23" s="18"/>
      <c r="G23" s="17"/>
      <c r="H23" s="19"/>
      <c r="I23" s="52"/>
      <c r="J23" s="53"/>
      <c r="N23" s="1" t="s">
        <v>434</v>
      </c>
      <c r="Q23" s="2" t="str">
        <f t="shared" si="0"/>
        <v/>
      </c>
      <c r="R23" s="2" t="str">
        <f t="shared" si="1"/>
        <v/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9</v>
      </c>
      <c r="R49" s="7">
        <f>SUM(R9:R48)</f>
        <v>4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4</v>
      </c>
      <c r="E58" s="8"/>
      <c r="F58" s="11"/>
      <c r="G58" s="9"/>
      <c r="H58" s="60" t="s">
        <v>2</v>
      </c>
      <c r="I58" s="60"/>
      <c r="J58" s="15">
        <f>Q50</f>
        <v>13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" zoomScale="120" zoomScaleSheetLayoutView="120" workbookViewId="0">
      <selection activeCell="F26" sqref="F26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1580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1554</v>
      </c>
      <c r="D9" s="45" t="s">
        <v>28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1555</v>
      </c>
      <c r="D10" s="45" t="s">
        <v>1556</v>
      </c>
      <c r="E10" s="45" t="s">
        <v>14</v>
      </c>
      <c r="F10" s="18">
        <v>0.7</v>
      </c>
      <c r="G10" s="17">
        <v>0.6</v>
      </c>
      <c r="H10" s="19">
        <v>0.7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1265</v>
      </c>
      <c r="D11" s="45" t="s">
        <v>1288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1557</v>
      </c>
      <c r="D12" s="45" t="s">
        <v>173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1558</v>
      </c>
      <c r="D13" s="45" t="s">
        <v>1559</v>
      </c>
      <c r="E13" s="45" t="s">
        <v>14</v>
      </c>
      <c r="F13" s="18"/>
      <c r="G13" s="17"/>
      <c r="H13" s="19"/>
      <c r="I13" s="52"/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1560</v>
      </c>
      <c r="D14" s="45" t="s">
        <v>1559</v>
      </c>
      <c r="E14" s="45" t="s">
        <v>14</v>
      </c>
      <c r="F14" s="18"/>
      <c r="G14" s="17"/>
      <c r="H14" s="19"/>
      <c r="I14" s="52"/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1561</v>
      </c>
      <c r="D15" s="45" t="s">
        <v>1562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1498</v>
      </c>
      <c r="D16" s="45" t="s">
        <v>498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268</v>
      </c>
      <c r="D17" s="45" t="s">
        <v>282</v>
      </c>
      <c r="E17" s="45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1563</v>
      </c>
      <c r="D18" s="45" t="s">
        <v>529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1564</v>
      </c>
      <c r="D19" s="45" t="s">
        <v>1565</v>
      </c>
      <c r="E19" s="45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1566</v>
      </c>
      <c r="D20" s="45" t="s">
        <v>1058</v>
      </c>
      <c r="E20" s="45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45" t="s">
        <v>1567</v>
      </c>
      <c r="D21" s="45" t="s">
        <v>128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/>
      </c>
      <c r="C22" s="45"/>
      <c r="D22" s="45"/>
      <c r="E22" s="45"/>
      <c r="F22" s="18"/>
      <c r="G22" s="17"/>
      <c r="H22" s="19"/>
      <c r="I22" s="52"/>
      <c r="J22" s="53"/>
      <c r="Q22" s="2" t="str">
        <f t="shared" si="0"/>
        <v/>
      </c>
      <c r="R22" s="2" t="str">
        <f t="shared" si="1"/>
        <v/>
      </c>
    </row>
    <row r="23" spans="2:18" ht="18" customHeight="1" x14ac:dyDescent="0.2">
      <c r="B23" s="26" t="str">
        <f>IF(C23="","","15.")</f>
        <v/>
      </c>
      <c r="C23" s="45"/>
      <c r="D23" s="45"/>
      <c r="E23" s="45"/>
      <c r="F23" s="18"/>
      <c r="G23" s="17"/>
      <c r="H23" s="19"/>
      <c r="I23" s="52"/>
      <c r="J23" s="53"/>
      <c r="N23" s="1" t="s">
        <v>434</v>
      </c>
      <c r="Q23" s="2" t="str">
        <f t="shared" si="0"/>
        <v/>
      </c>
      <c r="R23" s="2" t="str">
        <f t="shared" si="1"/>
        <v/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9</v>
      </c>
      <c r="R49" s="7">
        <f>SUM(R9:R48)</f>
        <v>4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4</v>
      </c>
      <c r="E58" s="8"/>
      <c r="F58" s="11"/>
      <c r="G58" s="9"/>
      <c r="H58" s="60" t="s">
        <v>2</v>
      </c>
      <c r="I58" s="60"/>
      <c r="J58" s="15">
        <f>Q50</f>
        <v>13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zoomScale="120" zoomScaleSheetLayoutView="120" workbookViewId="0">
      <selection activeCell="F20" sqref="F20:J20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1553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1081</v>
      </c>
      <c r="D9" s="45" t="s">
        <v>600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1161</v>
      </c>
      <c r="D10" s="45" t="s">
        <v>594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191</v>
      </c>
      <c r="D11" s="45" t="s">
        <v>1544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1545</v>
      </c>
      <c r="D12" s="45" t="s">
        <v>1546</v>
      </c>
      <c r="E12" s="45" t="s">
        <v>14</v>
      </c>
      <c r="F12" s="18"/>
      <c r="G12" s="17"/>
      <c r="H12" s="19"/>
      <c r="I12" s="52"/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37</v>
      </c>
      <c r="D13" s="45" t="s">
        <v>350</v>
      </c>
      <c r="E13" s="45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45" t="s">
        <v>239</v>
      </c>
      <c r="D14" s="45" t="s">
        <v>350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935</v>
      </c>
      <c r="D15" s="45" t="s">
        <v>422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1547</v>
      </c>
      <c r="D16" s="45" t="s">
        <v>1548</v>
      </c>
      <c r="E16" s="45" t="s">
        <v>13</v>
      </c>
      <c r="F16" s="18">
        <v>0.4</v>
      </c>
      <c r="G16" s="17">
        <v>0.4</v>
      </c>
      <c r="H16" s="19">
        <v>0.4</v>
      </c>
      <c r="I16" s="52" t="s">
        <v>1192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1164</v>
      </c>
      <c r="D17" s="45" t="s">
        <v>229</v>
      </c>
      <c r="E17" s="45" t="s">
        <v>14</v>
      </c>
      <c r="F17" s="18"/>
      <c r="G17" s="17"/>
      <c r="H17" s="19"/>
      <c r="I17" s="52"/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45" t="s">
        <v>1549</v>
      </c>
      <c r="D18" s="45" t="s">
        <v>1550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1551</v>
      </c>
      <c r="D19" s="45" t="s">
        <v>276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1552</v>
      </c>
      <c r="D20" s="45" t="s">
        <v>1375</v>
      </c>
      <c r="E20" s="45" t="s">
        <v>13</v>
      </c>
      <c r="F20" s="18"/>
      <c r="G20" s="17"/>
      <c r="H20" s="19"/>
      <c r="I20" s="52"/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226</v>
      </c>
      <c r="D21" s="45" t="s">
        <v>314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/>
      </c>
      <c r="C22" s="45"/>
      <c r="D22" s="45"/>
      <c r="E22" s="45"/>
      <c r="F22" s="18"/>
      <c r="G22" s="17"/>
      <c r="H22" s="19"/>
      <c r="I22" s="52"/>
      <c r="J22" s="53"/>
      <c r="Q22" s="2" t="str">
        <f t="shared" si="0"/>
        <v/>
      </c>
      <c r="R22" s="2" t="str">
        <f t="shared" si="1"/>
        <v/>
      </c>
    </row>
    <row r="23" spans="2:18" ht="18" customHeight="1" x14ac:dyDescent="0.2">
      <c r="B23" s="26" t="str">
        <f>IF(C23="","","15.")</f>
        <v/>
      </c>
      <c r="C23" s="45"/>
      <c r="D23" s="45"/>
      <c r="E23" s="45"/>
      <c r="F23" s="18"/>
      <c r="G23" s="17"/>
      <c r="H23" s="19"/>
      <c r="I23" s="52"/>
      <c r="J23" s="53"/>
      <c r="N23" s="1" t="s">
        <v>434</v>
      </c>
      <c r="Q23" s="2" t="str">
        <f t="shared" si="0"/>
        <v/>
      </c>
      <c r="R23" s="2" t="str">
        <f t="shared" si="1"/>
        <v/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5</v>
      </c>
      <c r="R49" s="7">
        <f>SUM(R9:R48)</f>
        <v>8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8</v>
      </c>
      <c r="E58" s="8"/>
      <c r="F58" s="11"/>
      <c r="G58" s="9"/>
      <c r="H58" s="60" t="s">
        <v>2</v>
      </c>
      <c r="I58" s="60"/>
      <c r="J58" s="15">
        <f>Q50</f>
        <v>13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zoomScale="120" zoomScaleSheetLayoutView="120" workbookViewId="0">
      <selection activeCell="F19" sqref="F19:J19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1543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1279</v>
      </c>
      <c r="D9" s="45" t="s">
        <v>594</v>
      </c>
      <c r="E9" s="45" t="s">
        <v>13</v>
      </c>
      <c r="F9" s="18">
        <v>0.7</v>
      </c>
      <c r="G9" s="18">
        <v>0.7</v>
      </c>
      <c r="H9" s="19">
        <v>0.8</v>
      </c>
      <c r="I9" s="52" t="s">
        <v>433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1531</v>
      </c>
      <c r="D10" s="45" t="s">
        <v>1216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1532</v>
      </c>
      <c r="D11" s="45" t="s">
        <v>681</v>
      </c>
      <c r="E11" s="45" t="s">
        <v>13</v>
      </c>
      <c r="F11" s="18">
        <v>0.6</v>
      </c>
      <c r="G11" s="17">
        <v>0.6</v>
      </c>
      <c r="H11" s="19">
        <v>0.6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197</v>
      </c>
      <c r="D12" s="45" t="s">
        <v>369</v>
      </c>
      <c r="E12" s="45" t="s">
        <v>13</v>
      </c>
      <c r="F12" s="18">
        <v>0.6</v>
      </c>
      <c r="G12" s="17">
        <v>0.7</v>
      </c>
      <c r="H12" s="19">
        <v>0.7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1533</v>
      </c>
      <c r="D13" s="45" t="s">
        <v>190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1386</v>
      </c>
      <c r="D14" s="45" t="s">
        <v>56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1534</v>
      </c>
      <c r="D15" s="45" t="s">
        <v>1535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1536</v>
      </c>
      <c r="D16" s="45" t="s">
        <v>819</v>
      </c>
      <c r="E16" s="45" t="s">
        <v>14</v>
      </c>
      <c r="F16" s="18"/>
      <c r="G16" s="17"/>
      <c r="H16" s="19"/>
      <c r="I16" s="52"/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504</v>
      </c>
      <c r="D17" s="45" t="s">
        <v>1537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1538</v>
      </c>
      <c r="D18" s="45" t="s">
        <v>1539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195</v>
      </c>
      <c r="D19" s="45" t="s">
        <v>1540</v>
      </c>
      <c r="E19" s="45" t="s">
        <v>14</v>
      </c>
      <c r="F19" s="18"/>
      <c r="G19" s="17"/>
      <c r="H19" s="19"/>
      <c r="I19" s="52"/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45" t="s">
        <v>49</v>
      </c>
      <c r="D20" s="45" t="s">
        <v>1541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741</v>
      </c>
      <c r="D21" s="45" t="s">
        <v>110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1542</v>
      </c>
      <c r="D22" s="45" t="s">
        <v>284</v>
      </c>
      <c r="E22" s="45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/>
      </c>
      <c r="C23" s="33"/>
      <c r="D23" s="33"/>
      <c r="E23" s="33"/>
      <c r="F23" s="18"/>
      <c r="G23" s="17"/>
      <c r="H23" s="19"/>
      <c r="I23" s="52"/>
      <c r="J23" s="53"/>
      <c r="N23" s="1" t="s">
        <v>434</v>
      </c>
      <c r="Q23" s="2" t="str">
        <f t="shared" si="0"/>
        <v/>
      </c>
      <c r="R23" s="2" t="str">
        <f t="shared" si="1"/>
        <v/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6</v>
      </c>
      <c r="R49" s="7">
        <f>SUM(R9:R48)</f>
        <v>8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14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8</v>
      </c>
      <c r="E58" s="8"/>
      <c r="F58" s="11"/>
      <c r="G58" s="9"/>
      <c r="H58" s="60" t="s">
        <v>2</v>
      </c>
      <c r="I58" s="60"/>
      <c r="J58" s="15">
        <f>Q50</f>
        <v>14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7" zoomScale="120" zoomScaleSheetLayoutView="120" workbookViewId="0">
      <selection activeCell="D24" sqref="D24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1530</v>
      </c>
      <c r="C6" s="49"/>
      <c r="D6" s="49"/>
      <c r="E6" s="49"/>
      <c r="F6" s="44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4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43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61</v>
      </c>
      <c r="D9" s="45" t="s">
        <v>1519</v>
      </c>
      <c r="E9" s="45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45" t="s">
        <v>1136</v>
      </c>
      <c r="D10" s="45" t="s">
        <v>447</v>
      </c>
      <c r="E10" s="45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45" t="s">
        <v>1520</v>
      </c>
      <c r="D11" s="45" t="s">
        <v>1521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1522</v>
      </c>
      <c r="D12" s="45" t="s">
        <v>72</v>
      </c>
      <c r="E12" s="45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45" t="s">
        <v>113</v>
      </c>
      <c r="D13" s="45" t="s">
        <v>74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1523</v>
      </c>
      <c r="D14" s="45" t="s">
        <v>1524</v>
      </c>
      <c r="E14" s="45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45" t="s">
        <v>1525</v>
      </c>
      <c r="D15" s="45" t="s">
        <v>1526</v>
      </c>
      <c r="E15" s="45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45" t="s">
        <v>417</v>
      </c>
      <c r="D16" s="45" t="s">
        <v>1527</v>
      </c>
      <c r="E16" s="45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45" t="s">
        <v>961</v>
      </c>
      <c r="D17" s="45" t="s">
        <v>890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1528</v>
      </c>
      <c r="D18" s="45" t="s">
        <v>986</v>
      </c>
      <c r="E18" s="45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45" t="s">
        <v>1529</v>
      </c>
      <c r="D19" s="45" t="s">
        <v>94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1081</v>
      </c>
      <c r="D20" s="45" t="s">
        <v>416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/>
      </c>
      <c r="C21" s="45"/>
      <c r="D21" s="45"/>
      <c r="E21" s="45"/>
      <c r="F21" s="18"/>
      <c r="G21" s="17"/>
      <c r="H21" s="19"/>
      <c r="I21" s="52"/>
      <c r="J21" s="53"/>
      <c r="Q21" s="2" t="str">
        <f t="shared" si="0"/>
        <v/>
      </c>
      <c r="R21" s="2" t="str">
        <f t="shared" si="1"/>
        <v/>
      </c>
    </row>
    <row r="22" spans="2:18" ht="18" customHeight="1" x14ac:dyDescent="0.2">
      <c r="B22" s="26" t="str">
        <f>IF(C22="","","14.")</f>
        <v/>
      </c>
      <c r="C22" s="45"/>
      <c r="D22" s="45"/>
      <c r="E22" s="45"/>
      <c r="F22" s="18"/>
      <c r="G22" s="17"/>
      <c r="H22" s="19"/>
      <c r="I22" s="52"/>
      <c r="J22" s="53"/>
      <c r="Q22" s="2" t="str">
        <f t="shared" si="0"/>
        <v/>
      </c>
      <c r="R22" s="2" t="str">
        <f t="shared" si="1"/>
        <v/>
      </c>
    </row>
    <row r="23" spans="2:18" ht="18" customHeight="1" x14ac:dyDescent="0.2">
      <c r="B23" s="26" t="str">
        <f>IF(C23="","","15.")</f>
        <v/>
      </c>
      <c r="C23" s="45"/>
      <c r="D23" s="45"/>
      <c r="E23" s="45"/>
      <c r="F23" s="18"/>
      <c r="G23" s="17"/>
      <c r="H23" s="19"/>
      <c r="I23" s="52"/>
      <c r="J23" s="53"/>
      <c r="N23" s="1" t="s">
        <v>434</v>
      </c>
      <c r="Q23" s="2" t="str">
        <f t="shared" si="0"/>
        <v/>
      </c>
      <c r="R23" s="2" t="str">
        <f t="shared" si="1"/>
        <v/>
      </c>
    </row>
    <row r="24" spans="2:18" ht="18" customHeight="1" x14ac:dyDescent="0.2">
      <c r="B24" s="26" t="str">
        <f>IF(C24="","","16.")</f>
        <v/>
      </c>
      <c r="C24" s="45"/>
      <c r="D24" s="45"/>
      <c r="E24" s="45"/>
      <c r="F24" s="18"/>
      <c r="G24" s="17"/>
      <c r="H24" s="19"/>
      <c r="I24" s="52"/>
      <c r="J24" s="53"/>
      <c r="Q24" s="2" t="str">
        <f t="shared" si="0"/>
        <v/>
      </c>
      <c r="R24" s="2" t="str">
        <f t="shared" si="1"/>
        <v/>
      </c>
    </row>
    <row r="25" spans="2:18" ht="18" customHeight="1" x14ac:dyDescent="0.2">
      <c r="B25" s="26" t="str">
        <f>IF(C25="","","17.")</f>
        <v/>
      </c>
      <c r="C25" s="45"/>
      <c r="D25" s="45"/>
      <c r="E25" s="45"/>
      <c r="F25" s="18"/>
      <c r="G25" s="17"/>
      <c r="H25" s="19"/>
      <c r="I25" s="52"/>
      <c r="J25" s="53"/>
      <c r="Q25" s="2" t="str">
        <f t="shared" si="0"/>
        <v/>
      </c>
      <c r="R25" s="2" t="str">
        <f t="shared" si="1"/>
        <v/>
      </c>
    </row>
    <row r="26" spans="2:18" ht="18" customHeight="1" x14ac:dyDescent="0.2">
      <c r="B26" s="26" t="str">
        <f>IF(C26="","","18.")</f>
        <v/>
      </c>
      <c r="C26" s="45"/>
      <c r="D26" s="45"/>
      <c r="E26" s="45"/>
      <c r="F26" s="18"/>
      <c r="G26" s="17"/>
      <c r="H26" s="19"/>
      <c r="I26" s="52"/>
      <c r="J26" s="53"/>
      <c r="Q26" s="2" t="str">
        <f t="shared" si="0"/>
        <v/>
      </c>
      <c r="R26" s="2" t="str">
        <f t="shared" si="1"/>
        <v/>
      </c>
    </row>
    <row r="27" spans="2:18" ht="18" customHeight="1" x14ac:dyDescent="0.2">
      <c r="B27" s="26" t="str">
        <f>IF(C27="","","19.")</f>
        <v/>
      </c>
      <c r="C27" s="45"/>
      <c r="D27" s="45"/>
      <c r="E27" s="45"/>
      <c r="F27" s="18"/>
      <c r="G27" s="17"/>
      <c r="H27" s="19"/>
      <c r="I27" s="52"/>
      <c r="J27" s="53"/>
      <c r="Q27" s="2" t="str">
        <f t="shared" si="0"/>
        <v/>
      </c>
      <c r="R27" s="2" t="str">
        <f t="shared" si="1"/>
        <v/>
      </c>
    </row>
    <row r="28" spans="2:18" ht="18" customHeight="1" x14ac:dyDescent="0.2">
      <c r="B28" s="26" t="str">
        <f>IF(C28="","","20.")</f>
        <v/>
      </c>
      <c r="C28" s="45"/>
      <c r="D28" s="45"/>
      <c r="E28" s="45"/>
      <c r="F28" s="18"/>
      <c r="G28" s="17"/>
      <c r="H28" s="19"/>
      <c r="I28" s="52"/>
      <c r="J28" s="53"/>
      <c r="Q28" s="2" t="str">
        <f t="shared" si="0"/>
        <v/>
      </c>
      <c r="R28" s="2" t="str">
        <f t="shared" si="1"/>
        <v/>
      </c>
    </row>
    <row r="29" spans="2:18" ht="18" customHeight="1" x14ac:dyDescent="0.2">
      <c r="B29" s="26" t="str">
        <f>IF(C29="","","21.")</f>
        <v/>
      </c>
      <c r="C29" s="45"/>
      <c r="D29" s="45"/>
      <c r="E29" s="45"/>
      <c r="F29" s="18"/>
      <c r="G29" s="17"/>
      <c r="H29" s="19"/>
      <c r="I29" s="52"/>
      <c r="J29" s="53"/>
      <c r="Q29" s="2" t="str">
        <f t="shared" si="0"/>
        <v/>
      </c>
      <c r="R29" s="2" t="str">
        <f t="shared" si="1"/>
        <v/>
      </c>
    </row>
    <row r="30" spans="2:18" ht="18" customHeight="1" x14ac:dyDescent="0.2">
      <c r="B30" s="26" t="str">
        <f>IF(C30="","","22.")</f>
        <v/>
      </c>
      <c r="C30" s="45"/>
      <c r="D30" s="45"/>
      <c r="E30" s="45"/>
      <c r="F30" s="18"/>
      <c r="G30" s="17"/>
      <c r="H30" s="19"/>
      <c r="I30" s="52"/>
      <c r="J30" s="53"/>
      <c r="Q30" s="2" t="str">
        <f t="shared" si="0"/>
        <v/>
      </c>
      <c r="R30" s="2" t="str">
        <f t="shared" si="1"/>
        <v/>
      </c>
    </row>
    <row r="31" spans="2:18" ht="18" customHeight="1" x14ac:dyDescent="0.2">
      <c r="B31" s="26" t="str">
        <f>IF(C31="","","23.")</f>
        <v/>
      </c>
      <c r="C31" s="45"/>
      <c r="D31" s="45"/>
      <c r="E31" s="45"/>
      <c r="F31" s="18"/>
      <c r="G31" s="17"/>
      <c r="H31" s="19"/>
      <c r="I31" s="52"/>
      <c r="J31" s="53"/>
      <c r="Q31" s="2" t="str">
        <f t="shared" si="0"/>
        <v/>
      </c>
      <c r="R31" s="2" t="str">
        <f t="shared" si="1"/>
        <v/>
      </c>
    </row>
    <row r="32" spans="2:18" ht="18" customHeight="1" x14ac:dyDescent="0.2">
      <c r="B32" s="26" t="str">
        <f>IF(C32="","","24.")</f>
        <v/>
      </c>
      <c r="C32" s="45"/>
      <c r="D32" s="45"/>
      <c r="E32" s="45"/>
      <c r="F32" s="18"/>
      <c r="G32" s="17"/>
      <c r="H32" s="19"/>
      <c r="I32" s="52"/>
      <c r="J32" s="53"/>
      <c r="Q32" s="2" t="str">
        <f t="shared" si="0"/>
        <v/>
      </c>
      <c r="R32" s="2" t="str">
        <f t="shared" si="1"/>
        <v/>
      </c>
    </row>
    <row r="33" spans="2:18" ht="18" customHeight="1" x14ac:dyDescent="0.2">
      <c r="B33" s="26" t="str">
        <f>IF(C33="","","25.")</f>
        <v/>
      </c>
      <c r="C33" s="45"/>
      <c r="D33" s="45"/>
      <c r="E33" s="45"/>
      <c r="F33" s="18"/>
      <c r="G33" s="17"/>
      <c r="H33" s="19"/>
      <c r="I33" s="52"/>
      <c r="J33" s="53"/>
      <c r="Q33" s="2" t="str">
        <f t="shared" si="0"/>
        <v/>
      </c>
      <c r="R33" s="2" t="str">
        <f t="shared" si="1"/>
        <v/>
      </c>
    </row>
    <row r="34" spans="2:18" ht="18" customHeight="1" x14ac:dyDescent="0.2">
      <c r="B34" s="26" t="str">
        <f>IF(C34="","","26.")</f>
        <v/>
      </c>
      <c r="C34" s="45"/>
      <c r="D34" s="45"/>
      <c r="E34" s="45"/>
      <c r="F34" s="18"/>
      <c r="G34" s="17"/>
      <c r="H34" s="19"/>
      <c r="I34" s="52"/>
      <c r="J34" s="53"/>
      <c r="Q34" s="2" t="str">
        <f t="shared" si="0"/>
        <v/>
      </c>
      <c r="R34" s="2" t="str">
        <f t="shared" si="1"/>
        <v/>
      </c>
    </row>
    <row r="35" spans="2:18" ht="18" customHeight="1" x14ac:dyDescent="0.2">
      <c r="B35" s="26" t="str">
        <f>IF(C35="","","27.")</f>
        <v/>
      </c>
      <c r="C35" s="45"/>
      <c r="D35" s="45"/>
      <c r="E35" s="45"/>
      <c r="F35" s="18"/>
      <c r="G35" s="17"/>
      <c r="H35" s="19"/>
      <c r="I35" s="52"/>
      <c r="J35" s="53"/>
      <c r="Q35" s="2" t="str">
        <f t="shared" si="0"/>
        <v/>
      </c>
      <c r="R35" s="2" t="str">
        <f t="shared" si="1"/>
        <v/>
      </c>
    </row>
    <row r="36" spans="2:18" ht="18" customHeight="1" x14ac:dyDescent="0.2">
      <c r="B36" s="26" t="str">
        <f>IF(C36="","","28.")</f>
        <v/>
      </c>
      <c r="C36" s="45"/>
      <c r="D36" s="45"/>
      <c r="E36" s="45"/>
      <c r="F36" s="18"/>
      <c r="G36" s="17"/>
      <c r="H36" s="19"/>
      <c r="I36" s="52"/>
      <c r="J36" s="53"/>
      <c r="Q36" s="2" t="str">
        <f t="shared" si="0"/>
        <v/>
      </c>
      <c r="R36" s="2" t="str">
        <f t="shared" si="1"/>
        <v/>
      </c>
    </row>
    <row r="37" spans="2:18" ht="18" customHeight="1" x14ac:dyDescent="0.2">
      <c r="B37" s="26" t="str">
        <f>IF(C37="","","29.")</f>
        <v/>
      </c>
      <c r="C37" s="45"/>
      <c r="D37" s="45"/>
      <c r="E37" s="45"/>
      <c r="F37" s="18"/>
      <c r="G37" s="17"/>
      <c r="H37" s="19"/>
      <c r="I37" s="52"/>
      <c r="J37" s="53"/>
      <c r="Q37" s="2" t="str">
        <f t="shared" si="0"/>
        <v/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45"/>
      <c r="D38" s="45"/>
      <c r="E38" s="45"/>
      <c r="F38" s="18"/>
      <c r="G38" s="17"/>
      <c r="H38" s="19"/>
      <c r="I38" s="52"/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45"/>
      <c r="D39" s="45"/>
      <c r="E39" s="45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45"/>
      <c r="D40" s="45"/>
      <c r="E40" s="45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45"/>
      <c r="D41" s="45"/>
      <c r="E41" s="45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45"/>
      <c r="D42" s="45"/>
      <c r="E42" s="45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45"/>
      <c r="D43" s="45"/>
      <c r="E43" s="45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45"/>
      <c r="D44" s="45"/>
      <c r="E44" s="45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45"/>
      <c r="D45" s="45"/>
      <c r="E45" s="45"/>
      <c r="F45" s="18"/>
      <c r="G45" s="17"/>
      <c r="H45" s="19"/>
      <c r="I45" s="52"/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>
        <v>38</v>
      </c>
      <c r="C46" s="45"/>
      <c r="D46" s="45"/>
      <c r="E46" s="45"/>
      <c r="F46" s="18"/>
      <c r="G46" s="17"/>
      <c r="H46" s="19"/>
      <c r="I46" s="52"/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45"/>
      <c r="D47" s="45"/>
      <c r="E47" s="45"/>
      <c r="F47" s="18"/>
      <c r="G47" s="17"/>
      <c r="H47" s="19"/>
      <c r="I47" s="52"/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45"/>
      <c r="D48" s="45"/>
      <c r="E48" s="45"/>
      <c r="F48" s="18"/>
      <c r="G48" s="17"/>
      <c r="H48" s="19"/>
      <c r="I48" s="52"/>
      <c r="J48" s="53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5</v>
      </c>
      <c r="R49" s="7">
        <f>SUM(R9:R48)</f>
        <v>7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12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7</v>
      </c>
      <c r="E58" s="8"/>
      <c r="F58" s="11"/>
      <c r="G58" s="9"/>
      <c r="H58" s="60" t="s">
        <v>2</v>
      </c>
      <c r="I58" s="60"/>
      <c r="J58" s="15">
        <f>Q50</f>
        <v>12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B7:E7"/>
    <mergeCell ref="G7:J7"/>
    <mergeCell ref="I8:J8"/>
    <mergeCell ref="I9:J9"/>
    <mergeCell ref="I10:J10"/>
    <mergeCell ref="I11:J11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2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427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180</v>
      </c>
      <c r="D9" s="33" t="s">
        <v>181</v>
      </c>
      <c r="E9" s="33" t="s">
        <v>14</v>
      </c>
      <c r="F9" s="18"/>
      <c r="G9" s="17"/>
      <c r="H9" s="19"/>
      <c r="I9" s="52"/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33" t="s">
        <v>182</v>
      </c>
      <c r="D10" s="33" t="s">
        <v>183</v>
      </c>
      <c r="E10" s="33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33" t="s">
        <v>184</v>
      </c>
      <c r="D11" s="33" t="s">
        <v>108</v>
      </c>
      <c r="E11" s="33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33" t="s">
        <v>185</v>
      </c>
      <c r="D12" s="33" t="s">
        <v>186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187</v>
      </c>
      <c r="D13" s="33" t="s">
        <v>188</v>
      </c>
      <c r="E13" s="33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33" t="s">
        <v>189</v>
      </c>
      <c r="D14" s="33" t="s">
        <v>190</v>
      </c>
      <c r="E14" s="33" t="s">
        <v>14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>
        <f t="shared" si="0"/>
        <v>1</v>
      </c>
      <c r="R14" s="2" t="str">
        <f t="shared" si="1"/>
        <v/>
      </c>
    </row>
    <row r="15" spans="2:18" ht="18" customHeight="1" x14ac:dyDescent="0.2">
      <c r="B15" s="26" t="str">
        <f>IF(C15="","","7.")</f>
        <v>7.</v>
      </c>
      <c r="C15" s="33" t="s">
        <v>191</v>
      </c>
      <c r="D15" s="33" t="s">
        <v>192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193</v>
      </c>
      <c r="D16" s="33" t="s">
        <v>194</v>
      </c>
      <c r="E16" s="33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33" t="s">
        <v>195</v>
      </c>
      <c r="D17" s="33" t="s">
        <v>196</v>
      </c>
      <c r="E17" s="33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33" t="s">
        <v>141</v>
      </c>
      <c r="D18" s="33" t="s">
        <v>197</v>
      </c>
      <c r="E18" s="33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33" t="s">
        <v>198</v>
      </c>
      <c r="D19" s="33" t="s">
        <v>199</v>
      </c>
      <c r="E19" s="33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33" t="s">
        <v>200</v>
      </c>
      <c r="D20" s="33" t="s">
        <v>201</v>
      </c>
      <c r="E20" s="33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33" t="s">
        <v>202</v>
      </c>
      <c r="D21" s="33" t="s">
        <v>203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204</v>
      </c>
      <c r="D22" s="33" t="s">
        <v>205</v>
      </c>
      <c r="E22" s="33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33" t="s">
        <v>206</v>
      </c>
      <c r="D23" s="33" t="s">
        <v>207</v>
      </c>
      <c r="E23" s="33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33" t="s">
        <v>208</v>
      </c>
      <c r="D24" s="33" t="s">
        <v>209</v>
      </c>
      <c r="E24" s="33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33" t="s">
        <v>210</v>
      </c>
      <c r="D25" s="33" t="s">
        <v>211</v>
      </c>
      <c r="E25" s="33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33" t="s">
        <v>212</v>
      </c>
      <c r="D26" s="33" t="s">
        <v>211</v>
      </c>
      <c r="E26" s="33" t="s">
        <v>13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33" t="s">
        <v>213</v>
      </c>
      <c r="D27" s="33" t="s">
        <v>214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215</v>
      </c>
      <c r="D28" s="33" t="s">
        <v>216</v>
      </c>
      <c r="E28" s="33" t="s">
        <v>14</v>
      </c>
      <c r="F28" s="20"/>
      <c r="G28" s="17"/>
      <c r="H28" s="19"/>
      <c r="I28" s="52"/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217</v>
      </c>
      <c r="D29" s="33" t="s">
        <v>218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219</v>
      </c>
      <c r="D30" s="33" t="s">
        <v>220</v>
      </c>
      <c r="E30" s="33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33" t="s">
        <v>221</v>
      </c>
      <c r="D31" s="33" t="s">
        <v>194</v>
      </c>
      <c r="E31" s="33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222</v>
      </c>
      <c r="D32" s="33" t="s">
        <v>223</v>
      </c>
      <c r="E32" s="33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33" t="s">
        <v>224</v>
      </c>
      <c r="D33" s="33" t="s">
        <v>225</v>
      </c>
      <c r="E33" s="33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33" t="s">
        <v>226</v>
      </c>
      <c r="D34" s="33" t="s">
        <v>227</v>
      </c>
      <c r="E34" s="33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33" t="s">
        <v>228</v>
      </c>
      <c r="D35" s="33" t="s">
        <v>229</v>
      </c>
      <c r="E35" s="33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33" t="s">
        <v>230</v>
      </c>
      <c r="D36" s="33" t="s">
        <v>231</v>
      </c>
      <c r="E36" s="33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33" t="s">
        <v>232</v>
      </c>
      <c r="D37" s="33" t="s">
        <v>78</v>
      </c>
      <c r="E37" s="33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33" t="s">
        <v>233</v>
      </c>
      <c r="D38" s="33" t="s">
        <v>234</v>
      </c>
      <c r="E38" s="33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33" t="s">
        <v>235</v>
      </c>
      <c r="D39" s="33" t="s">
        <v>78</v>
      </c>
      <c r="E39" s="33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33" t="s">
        <v>236</v>
      </c>
      <c r="D40" s="33" t="s">
        <v>194</v>
      </c>
      <c r="E40" s="33" t="s">
        <v>13</v>
      </c>
      <c r="F40" s="18">
        <v>0.8</v>
      </c>
      <c r="G40" s="17">
        <v>0.8</v>
      </c>
      <c r="H40" s="19">
        <v>0.8</v>
      </c>
      <c r="I40" s="52" t="s">
        <v>7</v>
      </c>
      <c r="J40" s="53"/>
      <c r="Q40" s="2" t="str">
        <f t="shared" si="0"/>
        <v/>
      </c>
      <c r="R40" s="2">
        <f t="shared" si="1"/>
        <v>1</v>
      </c>
    </row>
    <row r="41" spans="2:18" ht="18" customHeight="1" x14ac:dyDescent="0.2">
      <c r="B41" s="26" t="str">
        <f>IF(C41="","","33.")</f>
        <v>33.</v>
      </c>
      <c r="C41" s="33" t="s">
        <v>237</v>
      </c>
      <c r="D41" s="33" t="s">
        <v>238</v>
      </c>
      <c r="E41" s="33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ref="H42:H48" si="2">IF(F42="","",(G42/(F42/100)^2))</f>
        <v/>
      </c>
      <c r="I42" s="52" t="str">
        <f t="shared" ref="I42:I48" si="3">IF(H42="","",IF(H42&gt;40,$P$20,IF(H42&gt;35,$P$19,IF(H42&gt;30,$P$18,IF(H42&gt;25,$P$17,IF(H42&gt;18.5,$P$16,IF(H42&gt;0,$P$15)))))))</f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17</v>
      </c>
      <c r="R49" s="7">
        <f>SUM(R9:R48)</f>
        <v>16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33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16</v>
      </c>
      <c r="E58" s="8"/>
      <c r="F58" s="11"/>
      <c r="G58" s="9"/>
      <c r="H58" s="60" t="s">
        <v>2</v>
      </c>
      <c r="I58" s="60"/>
      <c r="J58" s="15">
        <f>Q50</f>
        <v>33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21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239</v>
      </c>
      <c r="D9" s="33" t="s">
        <v>240</v>
      </c>
      <c r="E9" s="33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33" t="s">
        <v>241</v>
      </c>
      <c r="D10" s="33" t="s">
        <v>34</v>
      </c>
      <c r="E10" s="33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33" t="s">
        <v>242</v>
      </c>
      <c r="D11" s="33" t="s">
        <v>94</v>
      </c>
      <c r="E11" s="33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33" t="s">
        <v>56</v>
      </c>
      <c r="D12" s="33" t="s">
        <v>243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244</v>
      </c>
      <c r="D13" s="33" t="s">
        <v>245</v>
      </c>
      <c r="E13" s="33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33" t="s">
        <v>246</v>
      </c>
      <c r="D14" s="33" t="s">
        <v>247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95</v>
      </c>
      <c r="D15" s="33" t="s">
        <v>248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249</v>
      </c>
      <c r="D16" s="33" t="s">
        <v>250</v>
      </c>
      <c r="E16" s="33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33" t="s">
        <v>251</v>
      </c>
      <c r="D17" s="33" t="s">
        <v>252</v>
      </c>
      <c r="E17" s="33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33" t="s">
        <v>253</v>
      </c>
      <c r="D18" s="33" t="s">
        <v>254</v>
      </c>
      <c r="E18" s="33" t="s">
        <v>14</v>
      </c>
      <c r="F18" s="20"/>
      <c r="G18" s="17"/>
      <c r="H18" s="19"/>
      <c r="I18" s="52"/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33" t="s">
        <v>255</v>
      </c>
      <c r="D19" s="33" t="s">
        <v>256</v>
      </c>
      <c r="E19" s="33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33" t="s">
        <v>257</v>
      </c>
      <c r="D20" s="33" t="s">
        <v>258</v>
      </c>
      <c r="E20" s="33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259</v>
      </c>
      <c r="D21" s="33" t="s">
        <v>260</v>
      </c>
      <c r="E21" s="33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33" t="s">
        <v>261</v>
      </c>
      <c r="D22" s="33" t="s">
        <v>262</v>
      </c>
      <c r="E22" s="33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33" t="s">
        <v>263</v>
      </c>
      <c r="D23" s="33" t="s">
        <v>264</v>
      </c>
      <c r="E23" s="33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33" t="s">
        <v>215</v>
      </c>
      <c r="D24" s="33" t="s">
        <v>265</v>
      </c>
      <c r="E24" s="33" t="s">
        <v>14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>
        <f t="shared" si="0"/>
        <v>1</v>
      </c>
      <c r="R24" s="2" t="str">
        <f t="shared" si="1"/>
        <v/>
      </c>
    </row>
    <row r="25" spans="2:18" ht="18" customHeight="1" x14ac:dyDescent="0.2">
      <c r="B25" s="26" t="str">
        <f>IF(C25="","","17.")</f>
        <v>17.</v>
      </c>
      <c r="C25" s="33" t="s">
        <v>266</v>
      </c>
      <c r="D25" s="33" t="s">
        <v>108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99</v>
      </c>
      <c r="D26" s="33" t="s">
        <v>267</v>
      </c>
      <c r="E26" s="33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268</v>
      </c>
      <c r="D27" s="33" t="s">
        <v>110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269</v>
      </c>
      <c r="D28" s="33" t="s">
        <v>270</v>
      </c>
      <c r="E28" s="33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33" t="s">
        <v>271</v>
      </c>
      <c r="D29" s="33" t="s">
        <v>272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273</v>
      </c>
      <c r="D30" s="33" t="s">
        <v>274</v>
      </c>
      <c r="E30" s="33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33" t="s">
        <v>275</v>
      </c>
      <c r="D31" s="33" t="s">
        <v>276</v>
      </c>
      <c r="E31" s="33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277</v>
      </c>
      <c r="D32" s="33" t="s">
        <v>278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279</v>
      </c>
      <c r="D33" s="33" t="s">
        <v>280</v>
      </c>
      <c r="E33" s="33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33" t="s">
        <v>281</v>
      </c>
      <c r="D34" s="33" t="s">
        <v>282</v>
      </c>
      <c r="E34" s="33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33" t="s">
        <v>283</v>
      </c>
      <c r="D35" s="33" t="s">
        <v>284</v>
      </c>
      <c r="E35" s="33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33" t="s">
        <v>285</v>
      </c>
      <c r="D36" s="33" t="s">
        <v>286</v>
      </c>
      <c r="E36" s="33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33" t="s">
        <v>131</v>
      </c>
      <c r="D37" s="33" t="s">
        <v>287</v>
      </c>
      <c r="E37" s="33" t="s">
        <v>14</v>
      </c>
      <c r="F37" s="20"/>
      <c r="G37" s="17"/>
      <c r="H37" s="19"/>
      <c r="I37" s="52"/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/>
      </c>
      <c r="C38" s="21"/>
      <c r="D38" s="21"/>
      <c r="E38" s="21"/>
      <c r="F38" s="20"/>
      <c r="G38" s="17"/>
      <c r="H38" s="19" t="str">
        <f t="shared" ref="H38:H48" si="2">IF(F38="","",(G38/(F38/100)^2))</f>
        <v/>
      </c>
      <c r="I38" s="52" t="str">
        <f t="shared" ref="I38:I48" si="3">IF(H38="","",IF(H38&gt;40,$P$20,IF(H38&gt;35,$P$19,IF(H38&gt;30,$P$18,IF(H38&gt;25,$P$17,IF(H38&gt;18.5,$P$16,IF(H38&gt;0,$P$15)))))))</f>
        <v/>
      </c>
      <c r="J38" s="53"/>
      <c r="Q38" s="2" t="str">
        <f t="shared" si="0"/>
        <v/>
      </c>
      <c r="R38" s="2" t="str">
        <f t="shared" si="1"/>
        <v/>
      </c>
    </row>
    <row r="39" spans="2:18" ht="18" customHeight="1" x14ac:dyDescent="0.2">
      <c r="B39" s="26" t="str">
        <f>IF(C39="","","31.")</f>
        <v/>
      </c>
      <c r="C39" s="21"/>
      <c r="D39" s="21"/>
      <c r="E39" s="21"/>
      <c r="F39" s="20"/>
      <c r="G39" s="17"/>
      <c r="H39" s="19" t="str">
        <f t="shared" si="2"/>
        <v/>
      </c>
      <c r="I39" s="52" t="str">
        <f t="shared" si="3"/>
        <v/>
      </c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20"/>
      <c r="G40" s="17"/>
      <c r="H40" s="19" t="str">
        <f t="shared" si="2"/>
        <v/>
      </c>
      <c r="I40" s="52" t="str">
        <f t="shared" si="3"/>
        <v/>
      </c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20"/>
      <c r="G41" s="17"/>
      <c r="H41" s="19" t="str">
        <f t="shared" si="2"/>
        <v/>
      </c>
      <c r="I41" s="52" t="str">
        <f t="shared" si="3"/>
        <v/>
      </c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2"/>
        <v/>
      </c>
      <c r="I42" s="52" t="str">
        <f t="shared" si="3"/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13</v>
      </c>
      <c r="R49" s="7">
        <f>SUM(R9:R48)</f>
        <v>16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29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16</v>
      </c>
      <c r="E58" s="8"/>
      <c r="F58" s="11"/>
      <c r="G58" s="9"/>
      <c r="H58" s="60" t="s">
        <v>2</v>
      </c>
      <c r="I58" s="60"/>
      <c r="J58" s="15">
        <f>Q50</f>
        <v>29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B9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22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131</v>
      </c>
      <c r="D9" s="33" t="s">
        <v>288</v>
      </c>
      <c r="E9" s="33" t="s">
        <v>14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>
        <f t="shared" ref="Q9:Q48" si="0">IF(E9="Kız",1,"")</f>
        <v>1</v>
      </c>
      <c r="R9" s="2" t="str">
        <f t="shared" ref="R9:R48" si="1">IF(E9="Erkek",1,"")</f>
        <v/>
      </c>
    </row>
    <row r="10" spans="2:18" ht="18" customHeight="1" x14ac:dyDescent="0.2">
      <c r="B10" s="26" t="str">
        <f>IF(C10="","","2.")</f>
        <v>2.</v>
      </c>
      <c r="C10" s="33" t="s">
        <v>239</v>
      </c>
      <c r="D10" s="33" t="s">
        <v>289</v>
      </c>
      <c r="E10" s="33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33" t="s">
        <v>290</v>
      </c>
      <c r="D11" s="33" t="s">
        <v>100</v>
      </c>
      <c r="E11" s="33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33" t="s">
        <v>291</v>
      </c>
      <c r="D12" s="33" t="s">
        <v>292</v>
      </c>
      <c r="E12" s="33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33" t="s">
        <v>293</v>
      </c>
      <c r="D13" s="33" t="s">
        <v>294</v>
      </c>
      <c r="E13" s="33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33" t="s">
        <v>39</v>
      </c>
      <c r="D14" s="33" t="s">
        <v>295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296</v>
      </c>
      <c r="D15" s="33" t="s">
        <v>297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298</v>
      </c>
      <c r="D16" s="33" t="s">
        <v>299</v>
      </c>
      <c r="E16" s="33" t="s">
        <v>13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33" t="s">
        <v>300</v>
      </c>
      <c r="D17" s="33" t="s">
        <v>301</v>
      </c>
      <c r="E17" s="33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33" t="s">
        <v>302</v>
      </c>
      <c r="D18" s="33" t="s">
        <v>303</v>
      </c>
      <c r="E18" s="33" t="s">
        <v>14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>
        <f t="shared" si="0"/>
        <v>1</v>
      </c>
      <c r="R18" s="2" t="str">
        <f t="shared" si="1"/>
        <v/>
      </c>
    </row>
    <row r="19" spans="2:18" ht="18" customHeight="1" x14ac:dyDescent="0.2">
      <c r="B19" s="26" t="str">
        <f>IF(C19="","","11.")</f>
        <v>11.</v>
      </c>
      <c r="C19" s="33" t="s">
        <v>304</v>
      </c>
      <c r="D19" s="33" t="s">
        <v>305</v>
      </c>
      <c r="E19" s="33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33" t="s">
        <v>306</v>
      </c>
      <c r="D20" s="33" t="s">
        <v>287</v>
      </c>
      <c r="E20" s="33" t="s">
        <v>14</v>
      </c>
      <c r="F20" s="18"/>
      <c r="G20" s="17"/>
      <c r="H20" s="19"/>
      <c r="I20" s="52"/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59</v>
      </c>
      <c r="D21" s="33" t="s">
        <v>307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308</v>
      </c>
      <c r="D22" s="33" t="s">
        <v>309</v>
      </c>
      <c r="E22" s="33" t="s">
        <v>13</v>
      </c>
      <c r="F22" s="20"/>
      <c r="G22" s="17"/>
      <c r="H22" s="19"/>
      <c r="I22" s="52"/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33" t="s">
        <v>310</v>
      </c>
      <c r="D23" s="33" t="s">
        <v>311</v>
      </c>
      <c r="E23" s="33" t="s">
        <v>13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 t="str">
        <f t="shared" si="0"/>
        <v/>
      </c>
      <c r="R23" s="2">
        <f t="shared" si="1"/>
        <v>1</v>
      </c>
    </row>
    <row r="24" spans="2:18" ht="18" customHeight="1" x14ac:dyDescent="0.2">
      <c r="B24" s="26" t="str">
        <f>IF(C24="","","16.")</f>
        <v>16.</v>
      </c>
      <c r="C24" s="33" t="s">
        <v>111</v>
      </c>
      <c r="D24" s="33" t="s">
        <v>108</v>
      </c>
      <c r="E24" s="33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33" t="s">
        <v>312</v>
      </c>
      <c r="D25" s="33" t="s">
        <v>313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146</v>
      </c>
      <c r="D26" s="33" t="s">
        <v>314</v>
      </c>
      <c r="E26" s="33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113</v>
      </c>
      <c r="D27" s="33" t="s">
        <v>151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315</v>
      </c>
      <c r="D28" s="33" t="s">
        <v>316</v>
      </c>
      <c r="E28" s="33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33" t="s">
        <v>317</v>
      </c>
      <c r="D29" s="33" t="s">
        <v>318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319</v>
      </c>
      <c r="D30" s="33" t="s">
        <v>320</v>
      </c>
      <c r="E30" s="33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33" t="s">
        <v>321</v>
      </c>
      <c r="D31" s="33" t="s">
        <v>78</v>
      </c>
      <c r="E31" s="33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33" t="s">
        <v>322</v>
      </c>
      <c r="D32" s="33" t="s">
        <v>323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324</v>
      </c>
      <c r="D33" s="33" t="s">
        <v>325</v>
      </c>
      <c r="E33" s="33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33" t="s">
        <v>326</v>
      </c>
      <c r="D34" s="33" t="s">
        <v>327</v>
      </c>
      <c r="E34" s="33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si="1"/>
        <v/>
      </c>
    </row>
    <row r="35" spans="2:18" ht="18" customHeight="1" x14ac:dyDescent="0.2">
      <c r="B35" s="26" t="str">
        <f>IF(C35="","","27.")</f>
        <v>27.</v>
      </c>
      <c r="C35" s="33" t="s">
        <v>328</v>
      </c>
      <c r="D35" s="33" t="s">
        <v>143</v>
      </c>
      <c r="E35" s="33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33" t="s">
        <v>329</v>
      </c>
      <c r="D36" s="33" t="s">
        <v>330</v>
      </c>
      <c r="E36" s="33" t="s">
        <v>14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>
        <f t="shared" si="0"/>
        <v>1</v>
      </c>
      <c r="R36" s="2" t="str">
        <f t="shared" si="1"/>
        <v/>
      </c>
    </row>
    <row r="37" spans="2:18" ht="18" customHeight="1" x14ac:dyDescent="0.2">
      <c r="B37" s="26" t="str">
        <f>IF(C37="","","29.")</f>
        <v>29.</v>
      </c>
      <c r="C37" s="33" t="s">
        <v>158</v>
      </c>
      <c r="D37" s="33" t="s">
        <v>331</v>
      </c>
      <c r="E37" s="33" t="s">
        <v>14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>
        <f t="shared" si="0"/>
        <v>1</v>
      </c>
      <c r="R37" s="2" t="str">
        <f t="shared" si="1"/>
        <v/>
      </c>
    </row>
    <row r="38" spans="2:18" ht="18" customHeight="1" x14ac:dyDescent="0.2">
      <c r="B38" s="26" t="str">
        <f>IF(C38="","","30.")</f>
        <v>30.</v>
      </c>
      <c r="C38" s="33" t="s">
        <v>332</v>
      </c>
      <c r="D38" s="33" t="s">
        <v>331</v>
      </c>
      <c r="E38" s="33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>31.</v>
      </c>
      <c r="C39" s="33" t="s">
        <v>333</v>
      </c>
      <c r="D39" s="33" t="s">
        <v>334</v>
      </c>
      <c r="E39" s="33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18"/>
      <c r="G42" s="17"/>
      <c r="H42" s="19"/>
      <c r="I42" s="52"/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18"/>
      <c r="G43" s="17"/>
      <c r="H43" s="19"/>
      <c r="I43" s="52"/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18"/>
      <c r="G44" s="17"/>
      <c r="H44" s="19"/>
      <c r="I44" s="52"/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ref="H45:H48" si="2">IF(F45="","",(G45/(F45/100)^2))</f>
        <v/>
      </c>
      <c r="I45" s="52" t="str">
        <f t="shared" ref="I45:I48" si="3">IF(H45="","",IF(H45&gt;40,$P$20,IF(H45&gt;35,$P$19,IF(H45&gt;30,$P$18,IF(H45&gt;25,$P$17,IF(H45&gt;18.5,$P$16,IF(H45&gt;0,$P$15)))))))</f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15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31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15</v>
      </c>
      <c r="E58" s="8"/>
      <c r="F58" s="11"/>
      <c r="G58" s="9"/>
      <c r="H58" s="60" t="s">
        <v>2</v>
      </c>
      <c r="I58" s="60"/>
      <c r="J58" s="15">
        <f>Q50</f>
        <v>31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31" zoomScale="120" zoomScaleSheetLayoutView="120" workbookViewId="0">
      <selection activeCell="F8" sqref="F8:H8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23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25</v>
      </c>
      <c r="D9" s="33" t="s">
        <v>335</v>
      </c>
      <c r="E9" s="33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33" t="s">
        <v>336</v>
      </c>
      <c r="D10" s="33" t="s">
        <v>337</v>
      </c>
      <c r="E10" s="33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33" t="s">
        <v>29</v>
      </c>
      <c r="D11" s="33" t="s">
        <v>338</v>
      </c>
      <c r="E11" s="33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33" t="s">
        <v>339</v>
      </c>
      <c r="D12" s="33" t="s">
        <v>340</v>
      </c>
      <c r="E12" s="33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33" t="s">
        <v>341</v>
      </c>
      <c r="D13" s="33" t="s">
        <v>342</v>
      </c>
      <c r="E13" s="33" t="s">
        <v>13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 t="str">
        <f t="shared" si="0"/>
        <v/>
      </c>
      <c r="R13" s="2">
        <f t="shared" si="1"/>
        <v>1</v>
      </c>
    </row>
    <row r="14" spans="2:18" ht="18" customHeight="1" x14ac:dyDescent="0.2">
      <c r="B14" s="26" t="str">
        <f>IF(C14="","","6.")</f>
        <v>6.</v>
      </c>
      <c r="C14" s="33" t="s">
        <v>343</v>
      </c>
      <c r="D14" s="33" t="s">
        <v>344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345</v>
      </c>
      <c r="D15" s="33" t="s">
        <v>346</v>
      </c>
      <c r="E15" s="33" t="s">
        <v>13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33" t="s">
        <v>158</v>
      </c>
      <c r="D16" s="33" t="s">
        <v>347</v>
      </c>
      <c r="E16" s="33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33" t="s">
        <v>255</v>
      </c>
      <c r="D17" s="33" t="s">
        <v>348</v>
      </c>
      <c r="E17" s="33" t="s">
        <v>14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>
        <f t="shared" si="0"/>
        <v>1</v>
      </c>
      <c r="R17" s="2" t="str">
        <f t="shared" si="1"/>
        <v/>
      </c>
    </row>
    <row r="18" spans="2:18" ht="18" customHeight="1" x14ac:dyDescent="0.2">
      <c r="B18" s="26" t="str">
        <f>IF(C18="","","10.")</f>
        <v>10.</v>
      </c>
      <c r="C18" s="33" t="s">
        <v>349</v>
      </c>
      <c r="D18" s="33" t="s">
        <v>350</v>
      </c>
      <c r="E18" s="33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33" t="s">
        <v>351</v>
      </c>
      <c r="D19" s="33" t="s">
        <v>352</v>
      </c>
      <c r="E19" s="33" t="s">
        <v>14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>
        <f t="shared" si="0"/>
        <v>1</v>
      </c>
      <c r="R19" s="2" t="str">
        <f t="shared" si="1"/>
        <v/>
      </c>
    </row>
    <row r="20" spans="2:18" ht="18" customHeight="1" x14ac:dyDescent="0.2">
      <c r="B20" s="26" t="str">
        <f>IF(C20="","","12.")</f>
        <v>12.</v>
      </c>
      <c r="C20" s="33" t="s">
        <v>353</v>
      </c>
      <c r="D20" s="33" t="s">
        <v>354</v>
      </c>
      <c r="E20" s="33" t="s">
        <v>14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355</v>
      </c>
      <c r="D21" s="33" t="s">
        <v>356</v>
      </c>
      <c r="E21" s="33" t="s">
        <v>13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 t="str">
        <f t="shared" si="0"/>
        <v/>
      </c>
      <c r="R21" s="2">
        <f t="shared" si="1"/>
        <v>1</v>
      </c>
    </row>
    <row r="22" spans="2:18" ht="18" customHeight="1" x14ac:dyDescent="0.2">
      <c r="B22" s="26" t="str">
        <f>IF(C22="","","14.")</f>
        <v>14.</v>
      </c>
      <c r="C22" s="33" t="s">
        <v>357</v>
      </c>
      <c r="D22" s="33" t="s">
        <v>358</v>
      </c>
      <c r="E22" s="33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33" t="s">
        <v>359</v>
      </c>
      <c r="D23" s="33" t="s">
        <v>360</v>
      </c>
      <c r="E23" s="33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33" t="s">
        <v>361</v>
      </c>
      <c r="D24" s="33" t="s">
        <v>362</v>
      </c>
      <c r="E24" s="33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33" t="s">
        <v>363</v>
      </c>
      <c r="D25" s="33" t="s">
        <v>173</v>
      </c>
      <c r="E25" s="33" t="s">
        <v>14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>
        <f t="shared" si="0"/>
        <v>1</v>
      </c>
      <c r="R25" s="2" t="str">
        <f t="shared" si="1"/>
        <v/>
      </c>
    </row>
    <row r="26" spans="2:18" ht="18" customHeight="1" x14ac:dyDescent="0.2">
      <c r="B26" s="26" t="str">
        <f>IF(C26="","","18.")</f>
        <v>18.</v>
      </c>
      <c r="C26" s="33" t="s">
        <v>364</v>
      </c>
      <c r="D26" s="33" t="s">
        <v>365</v>
      </c>
      <c r="E26" s="33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366</v>
      </c>
      <c r="D27" s="33" t="s">
        <v>367</v>
      </c>
      <c r="E27" s="33" t="s">
        <v>13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 t="str">
        <f t="shared" si="0"/>
        <v/>
      </c>
      <c r="R27" s="2">
        <f t="shared" si="1"/>
        <v>1</v>
      </c>
    </row>
    <row r="28" spans="2:18" ht="18" customHeight="1" x14ac:dyDescent="0.2">
      <c r="B28" s="26" t="str">
        <f>IF(C28="","","20.")</f>
        <v>20.</v>
      </c>
      <c r="C28" s="33" t="s">
        <v>368</v>
      </c>
      <c r="D28" s="33" t="s">
        <v>369</v>
      </c>
      <c r="E28" s="33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268</v>
      </c>
      <c r="D29" s="33" t="s">
        <v>370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371</v>
      </c>
      <c r="D30" s="33" t="s">
        <v>200</v>
      </c>
      <c r="E30" s="33" t="s">
        <v>14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>
        <f t="shared" si="0"/>
        <v>1</v>
      </c>
      <c r="R30" s="2" t="str">
        <f t="shared" si="1"/>
        <v/>
      </c>
    </row>
    <row r="31" spans="2:18" ht="18" customHeight="1" x14ac:dyDescent="0.2">
      <c r="B31" s="26" t="str">
        <f>IF(C31="","","23.")</f>
        <v>23.</v>
      </c>
      <c r="C31" s="33" t="s">
        <v>115</v>
      </c>
      <c r="D31" s="33" t="s">
        <v>372</v>
      </c>
      <c r="E31" s="33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33" t="s">
        <v>217</v>
      </c>
      <c r="D32" s="33" t="s">
        <v>297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373</v>
      </c>
      <c r="D33" s="33" t="s">
        <v>374</v>
      </c>
      <c r="E33" s="33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33" t="s">
        <v>375</v>
      </c>
      <c r="D34" s="33" t="s">
        <v>376</v>
      </c>
      <c r="E34" s="33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33" t="s">
        <v>279</v>
      </c>
      <c r="D35" s="33" t="s">
        <v>161</v>
      </c>
      <c r="E35" s="33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1"/>
        <v/>
      </c>
    </row>
    <row r="36" spans="2:18" ht="18" customHeight="1" x14ac:dyDescent="0.2">
      <c r="B36" s="26" t="str">
        <f>IF(C36="","","28.")</f>
        <v>28.</v>
      </c>
      <c r="C36" s="33" t="s">
        <v>377</v>
      </c>
      <c r="D36" s="33" t="s">
        <v>378</v>
      </c>
      <c r="E36" s="33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33" t="s">
        <v>111</v>
      </c>
      <c r="D37" s="33" t="s">
        <v>379</v>
      </c>
      <c r="E37" s="33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33" t="s">
        <v>380</v>
      </c>
      <c r="D38" s="33" t="s">
        <v>381</v>
      </c>
      <c r="E38" s="33" t="s">
        <v>13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>
        <f t="shared" si="1"/>
        <v>1</v>
      </c>
    </row>
    <row r="39" spans="2:18" ht="18" customHeight="1" x14ac:dyDescent="0.2">
      <c r="B39" s="26" t="str">
        <f>IF(C39="","","31.")</f>
        <v/>
      </c>
      <c r="C39" s="21"/>
      <c r="D39" s="21"/>
      <c r="E39" s="21"/>
      <c r="F39" s="18"/>
      <c r="G39" s="17"/>
      <c r="H39" s="19"/>
      <c r="I39" s="52"/>
      <c r="J39" s="53"/>
      <c r="Q39" s="2" t="str">
        <f t="shared" si="0"/>
        <v/>
      </c>
      <c r="R39" s="2" t="str">
        <f t="shared" si="1"/>
        <v/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18"/>
      <c r="G40" s="17"/>
      <c r="H40" s="19"/>
      <c r="I40" s="52"/>
      <c r="J40" s="53"/>
      <c r="Q40" s="2" t="str">
        <f t="shared" si="0"/>
        <v/>
      </c>
      <c r="R40" s="2" t="str">
        <f t="shared" si="1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18"/>
      <c r="G41" s="17"/>
      <c r="H41" s="19"/>
      <c r="I41" s="52"/>
      <c r="J41" s="53"/>
      <c r="Q41" s="2" t="str">
        <f t="shared" si="0"/>
        <v/>
      </c>
      <c r="R41" s="2" t="str">
        <f t="shared" si="1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ref="H42:H48" si="2">IF(F42="","",(G42/(F42/100)^2))</f>
        <v/>
      </c>
      <c r="I42" s="52" t="str">
        <f t="shared" ref="I42:I48" si="3">IF(H42="","",IF(H42&gt;40,$P$20,IF(H42&gt;35,$P$19,IF(H42&gt;30,$P$18,IF(H42&gt;25,$P$17,IF(H42&gt;18.5,$P$16,IF(H42&gt;0,$P$15)))))))</f>
        <v/>
      </c>
      <c r="J42" s="53"/>
      <c r="Q42" s="2" t="str">
        <f t="shared" si="0"/>
        <v/>
      </c>
      <c r="R42" s="2" t="str">
        <f t="shared" si="1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2"/>
        <v/>
      </c>
      <c r="I43" s="52" t="str">
        <f t="shared" si="3"/>
        <v/>
      </c>
      <c r="J43" s="53"/>
      <c r="Q43" s="2" t="str">
        <f t="shared" si="0"/>
        <v/>
      </c>
      <c r="R43" s="2" t="str">
        <f t="shared" si="1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2"/>
        <v/>
      </c>
      <c r="I44" s="52" t="str">
        <f t="shared" si="3"/>
        <v/>
      </c>
      <c r="J44" s="53"/>
      <c r="Q44" s="2" t="str">
        <f t="shared" si="0"/>
        <v/>
      </c>
      <c r="R44" s="2" t="str">
        <f t="shared" si="1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2"/>
        <v/>
      </c>
      <c r="I45" s="52" t="str">
        <f t="shared" si="3"/>
        <v/>
      </c>
      <c r="J45" s="53"/>
      <c r="Q45" s="2" t="str">
        <f t="shared" si="0"/>
        <v/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2"/>
        <v/>
      </c>
      <c r="I46" s="52" t="str">
        <f t="shared" si="3"/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16</v>
      </c>
      <c r="R49" s="7">
        <f>SUM(R9:R48)</f>
        <v>14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30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14</v>
      </c>
      <c r="E58" s="8"/>
      <c r="F58" s="11"/>
      <c r="G58" s="9"/>
      <c r="H58" s="60" t="s">
        <v>2</v>
      </c>
      <c r="I58" s="60"/>
      <c r="J58" s="15">
        <f>Q50</f>
        <v>30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zoomScale="120" zoomScaleSheetLayoutView="120" workbookViewId="0">
      <selection activeCell="O6" sqref="O6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3"/>
    <row r="2" spans="2:18" ht="15.6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8" ht="15.6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8" ht="15.6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24</v>
      </c>
      <c r="C6" s="49"/>
      <c r="D6" s="49"/>
      <c r="E6" s="49"/>
      <c r="F6" s="14"/>
      <c r="G6" s="50"/>
      <c r="H6" s="50"/>
      <c r="I6" s="51"/>
      <c r="J6" s="51"/>
    </row>
    <row r="7" spans="2:18" ht="3" customHeight="1" thickTop="1" thickBot="1" x14ac:dyDescent="0.35">
      <c r="B7" s="54"/>
      <c r="C7" s="54"/>
      <c r="D7" s="54"/>
      <c r="E7" s="54"/>
      <c r="F7" s="22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5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33" t="s">
        <v>382</v>
      </c>
      <c r="D9" s="33" t="s">
        <v>383</v>
      </c>
      <c r="E9" s="33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33" si="1">IF(E9="Erkek",1,"")</f>
        <v>1</v>
      </c>
    </row>
    <row r="10" spans="2:18" ht="18" customHeight="1" x14ac:dyDescent="0.2">
      <c r="B10" s="26" t="str">
        <f>IF(C10="","","2.")</f>
        <v>2.</v>
      </c>
      <c r="C10" s="33" t="s">
        <v>133</v>
      </c>
      <c r="D10" s="33" t="s">
        <v>384</v>
      </c>
      <c r="E10" s="33" t="s">
        <v>13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 t="str">
        <f t="shared" si="0"/>
        <v/>
      </c>
      <c r="R10" s="2">
        <f t="shared" si="1"/>
        <v>1</v>
      </c>
    </row>
    <row r="11" spans="2:18" ht="18" customHeight="1" x14ac:dyDescent="0.2">
      <c r="B11" s="26" t="str">
        <f>IF(C11="","","3.")</f>
        <v>3.</v>
      </c>
      <c r="C11" s="33" t="s">
        <v>385</v>
      </c>
      <c r="D11" s="33" t="s">
        <v>53</v>
      </c>
      <c r="E11" s="33" t="s">
        <v>14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>
        <f t="shared" si="0"/>
        <v>1</v>
      </c>
      <c r="R11" s="2" t="str">
        <f t="shared" si="1"/>
        <v/>
      </c>
    </row>
    <row r="12" spans="2:18" ht="18" customHeight="1" x14ac:dyDescent="0.2">
      <c r="B12" s="26" t="str">
        <f>IF(C12="","","4.")</f>
        <v>4.</v>
      </c>
      <c r="C12" s="33" t="s">
        <v>386</v>
      </c>
      <c r="D12" s="33" t="s">
        <v>387</v>
      </c>
      <c r="E12" s="33" t="s">
        <v>13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 t="str">
        <f t="shared" si="0"/>
        <v/>
      </c>
      <c r="R12" s="2">
        <f t="shared" si="1"/>
        <v>1</v>
      </c>
    </row>
    <row r="13" spans="2:18" ht="18" customHeight="1" x14ac:dyDescent="0.2">
      <c r="B13" s="26" t="str">
        <f>IF(C13="","","5.")</f>
        <v>5.</v>
      </c>
      <c r="C13" s="33" t="s">
        <v>388</v>
      </c>
      <c r="D13" s="33" t="s">
        <v>389</v>
      </c>
      <c r="E13" s="33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33" t="s">
        <v>390</v>
      </c>
      <c r="D14" s="33" t="s">
        <v>391</v>
      </c>
      <c r="E14" s="33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33" t="s">
        <v>158</v>
      </c>
      <c r="D15" s="33" t="s">
        <v>392</v>
      </c>
      <c r="E15" s="33" t="s">
        <v>14</v>
      </c>
      <c r="F15" s="18">
        <v>0.8</v>
      </c>
      <c r="G15" s="17">
        <v>0.8</v>
      </c>
      <c r="H15" s="19">
        <v>0.8</v>
      </c>
      <c r="I15" s="52" t="s">
        <v>7</v>
      </c>
      <c r="J15" s="53"/>
      <c r="P15" s="1" t="s">
        <v>6</v>
      </c>
      <c r="Q15" s="2">
        <f t="shared" si="0"/>
        <v>1</v>
      </c>
      <c r="R15" s="2" t="str">
        <f t="shared" si="1"/>
        <v/>
      </c>
    </row>
    <row r="16" spans="2:18" ht="18" customHeight="1" x14ac:dyDescent="0.2">
      <c r="B16" s="26" t="str">
        <f>IF(C16="","","8.")</f>
        <v>8.</v>
      </c>
      <c r="C16" s="33" t="s">
        <v>393</v>
      </c>
      <c r="D16" s="33" t="s">
        <v>64</v>
      </c>
      <c r="E16" s="33" t="s">
        <v>13</v>
      </c>
      <c r="F16" s="18">
        <v>0.8</v>
      </c>
      <c r="G16" s="17">
        <v>0.8</v>
      </c>
      <c r="H16" s="19">
        <v>0.8</v>
      </c>
      <c r="I16" s="52" t="s">
        <v>433</v>
      </c>
      <c r="J16" s="53"/>
      <c r="P16" s="1" t="s">
        <v>7</v>
      </c>
      <c r="Q16" s="2" t="str">
        <f t="shared" si="0"/>
        <v/>
      </c>
      <c r="R16" s="2">
        <f t="shared" si="1"/>
        <v>1</v>
      </c>
    </row>
    <row r="17" spans="2:18" ht="18" customHeight="1" x14ac:dyDescent="0.2">
      <c r="B17" s="26" t="str">
        <f>IF(C17="","","9.")</f>
        <v>9.</v>
      </c>
      <c r="C17" s="33" t="s">
        <v>394</v>
      </c>
      <c r="D17" s="33" t="s">
        <v>395</v>
      </c>
      <c r="E17" s="33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33" t="s">
        <v>45</v>
      </c>
      <c r="D18" s="33" t="s">
        <v>78</v>
      </c>
      <c r="E18" s="33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33" t="s">
        <v>396</v>
      </c>
      <c r="D19" s="33" t="s">
        <v>391</v>
      </c>
      <c r="E19" s="33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33" t="s">
        <v>397</v>
      </c>
      <c r="D20" s="33" t="s">
        <v>398</v>
      </c>
      <c r="E20" s="33" t="s">
        <v>14</v>
      </c>
      <c r="F20" s="18">
        <v>0.8</v>
      </c>
      <c r="G20" s="17">
        <v>0.8</v>
      </c>
      <c r="H20" s="19">
        <v>0.8</v>
      </c>
      <c r="I20" s="52" t="s">
        <v>433</v>
      </c>
      <c r="J20" s="53"/>
      <c r="P20" s="1" t="s">
        <v>12</v>
      </c>
      <c r="Q20" s="2">
        <f t="shared" si="0"/>
        <v>1</v>
      </c>
      <c r="R20" s="2" t="str">
        <f t="shared" si="1"/>
        <v/>
      </c>
    </row>
    <row r="21" spans="2:18" ht="18" customHeight="1" x14ac:dyDescent="0.2">
      <c r="B21" s="26" t="str">
        <f>IF(C21="","","13.")</f>
        <v>13.</v>
      </c>
      <c r="C21" s="33" t="s">
        <v>399</v>
      </c>
      <c r="D21" s="33" t="s">
        <v>381</v>
      </c>
      <c r="E21" s="33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33" t="s">
        <v>400</v>
      </c>
      <c r="D22" s="33" t="s">
        <v>401</v>
      </c>
      <c r="E22" s="33" t="s">
        <v>13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 t="str">
        <f t="shared" si="0"/>
        <v/>
      </c>
      <c r="R22" s="2">
        <f t="shared" si="1"/>
        <v>1</v>
      </c>
    </row>
    <row r="23" spans="2:18" ht="18" customHeight="1" x14ac:dyDescent="0.2">
      <c r="B23" s="26" t="str">
        <f>IF(C23="","","15.")</f>
        <v>15.</v>
      </c>
      <c r="C23" s="33" t="s">
        <v>402</v>
      </c>
      <c r="D23" s="33" t="s">
        <v>403</v>
      </c>
      <c r="E23" s="33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33" t="s">
        <v>404</v>
      </c>
      <c r="D24" s="33" t="s">
        <v>405</v>
      </c>
      <c r="E24" s="33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33" t="s">
        <v>406</v>
      </c>
      <c r="D25" s="33" t="s">
        <v>407</v>
      </c>
      <c r="E25" s="33" t="s">
        <v>13</v>
      </c>
      <c r="F25" s="18">
        <v>0.8</v>
      </c>
      <c r="G25" s="17">
        <v>0.8</v>
      </c>
      <c r="H25" s="19">
        <v>0.8</v>
      </c>
      <c r="I25" s="52" t="s">
        <v>7</v>
      </c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33" t="s">
        <v>113</v>
      </c>
      <c r="D26" s="33" t="s">
        <v>408</v>
      </c>
      <c r="E26" s="33" t="s">
        <v>14</v>
      </c>
      <c r="F26" s="18">
        <v>0.8</v>
      </c>
      <c r="G26" s="17">
        <v>0.8</v>
      </c>
      <c r="H26" s="19">
        <v>0.8</v>
      </c>
      <c r="I26" s="52" t="s">
        <v>7</v>
      </c>
      <c r="J26" s="53"/>
      <c r="Q26" s="2">
        <f t="shared" si="0"/>
        <v>1</v>
      </c>
      <c r="R26" s="2" t="str">
        <f t="shared" si="1"/>
        <v/>
      </c>
    </row>
    <row r="27" spans="2:18" ht="18" customHeight="1" x14ac:dyDescent="0.2">
      <c r="B27" s="26" t="str">
        <f>IF(C27="","","19.")</f>
        <v>19.</v>
      </c>
      <c r="C27" s="33" t="s">
        <v>409</v>
      </c>
      <c r="D27" s="33" t="s">
        <v>410</v>
      </c>
      <c r="E27" s="33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33" t="s">
        <v>411</v>
      </c>
      <c r="D28" s="33" t="s">
        <v>412</v>
      </c>
      <c r="E28" s="33" t="s">
        <v>14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>
        <f t="shared" si="0"/>
        <v>1</v>
      </c>
      <c r="R28" s="2" t="str">
        <f t="shared" si="1"/>
        <v/>
      </c>
    </row>
    <row r="29" spans="2:18" ht="18" customHeight="1" x14ac:dyDescent="0.2">
      <c r="B29" s="26" t="str">
        <f>IF(C29="","","21.")</f>
        <v>21.</v>
      </c>
      <c r="C29" s="33" t="s">
        <v>413</v>
      </c>
      <c r="D29" s="33" t="s">
        <v>414</v>
      </c>
      <c r="E29" s="33" t="s">
        <v>14</v>
      </c>
      <c r="F29" s="18">
        <v>0.8</v>
      </c>
      <c r="G29" s="17">
        <v>0.8</v>
      </c>
      <c r="H29" s="19">
        <v>0.8</v>
      </c>
      <c r="I29" s="52" t="s">
        <v>7</v>
      </c>
      <c r="J29" s="53"/>
      <c r="Q29" s="2">
        <f t="shared" si="0"/>
        <v>1</v>
      </c>
      <c r="R29" s="2" t="str">
        <f t="shared" si="1"/>
        <v/>
      </c>
    </row>
    <row r="30" spans="2:18" ht="18" customHeight="1" x14ac:dyDescent="0.2">
      <c r="B30" s="26" t="str">
        <f>IF(C30="","","22.")</f>
        <v>22.</v>
      </c>
      <c r="C30" s="33" t="s">
        <v>415</v>
      </c>
      <c r="D30" s="33" t="s">
        <v>416</v>
      </c>
      <c r="E30" s="33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33" t="s">
        <v>417</v>
      </c>
      <c r="D31" s="33" t="s">
        <v>418</v>
      </c>
      <c r="E31" s="33" t="s">
        <v>13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 t="str">
        <f t="shared" si="0"/>
        <v/>
      </c>
      <c r="R31" s="2">
        <f t="shared" si="1"/>
        <v>1</v>
      </c>
    </row>
    <row r="32" spans="2:18" ht="18" customHeight="1" x14ac:dyDescent="0.2">
      <c r="B32" s="26" t="str">
        <f>IF(C32="","","24.")</f>
        <v>24.</v>
      </c>
      <c r="C32" s="33" t="s">
        <v>419</v>
      </c>
      <c r="D32" s="33" t="s">
        <v>420</v>
      </c>
      <c r="E32" s="33" t="s">
        <v>14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>
        <f t="shared" si="0"/>
        <v>1</v>
      </c>
      <c r="R32" s="2" t="str">
        <f t="shared" si="1"/>
        <v/>
      </c>
    </row>
    <row r="33" spans="2:18" ht="18" customHeight="1" x14ac:dyDescent="0.2">
      <c r="B33" s="26" t="str">
        <f>IF(C33="","","25.")</f>
        <v>25.</v>
      </c>
      <c r="C33" s="33" t="s">
        <v>421</v>
      </c>
      <c r="D33" s="33" t="s">
        <v>422</v>
      </c>
      <c r="E33" s="33" t="s">
        <v>14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>
        <f t="shared" si="0"/>
        <v>1</v>
      </c>
      <c r="R33" s="2" t="str">
        <f t="shared" si="1"/>
        <v/>
      </c>
    </row>
    <row r="34" spans="2:18" ht="18" customHeight="1" x14ac:dyDescent="0.2">
      <c r="B34" s="26" t="str">
        <f>IF(C34="","","26.")</f>
        <v>26.</v>
      </c>
      <c r="C34" s="33" t="s">
        <v>237</v>
      </c>
      <c r="D34" s="33" t="s">
        <v>106</v>
      </c>
      <c r="E34" s="33" t="s">
        <v>14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>
        <f t="shared" si="0"/>
        <v>1</v>
      </c>
      <c r="R34" s="2" t="str">
        <f t="shared" ref="R34:R48" si="2">IF(E34="Erkek",1,"")</f>
        <v/>
      </c>
    </row>
    <row r="35" spans="2:18" ht="18" customHeight="1" x14ac:dyDescent="0.2">
      <c r="B35" s="26" t="str">
        <f>IF(C35="","","27.")</f>
        <v>27.</v>
      </c>
      <c r="C35" s="33" t="s">
        <v>423</v>
      </c>
      <c r="D35" s="33" t="s">
        <v>424</v>
      </c>
      <c r="E35" s="33" t="s">
        <v>14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>
        <f t="shared" si="0"/>
        <v>1</v>
      </c>
      <c r="R35" s="2" t="str">
        <f t="shared" si="2"/>
        <v/>
      </c>
    </row>
    <row r="36" spans="2:18" ht="18" customHeight="1" x14ac:dyDescent="0.2">
      <c r="B36" s="26" t="str">
        <f>IF(C36="","","28.")</f>
        <v>28.</v>
      </c>
      <c r="C36" s="33" t="s">
        <v>425</v>
      </c>
      <c r="D36" s="33" t="s">
        <v>426</v>
      </c>
      <c r="E36" s="33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2"/>
        <v>1</v>
      </c>
    </row>
    <row r="37" spans="2:18" ht="18" customHeight="1" x14ac:dyDescent="0.2">
      <c r="B37" s="26" t="str">
        <f>IF(C37="","","29.")</f>
        <v/>
      </c>
      <c r="C37" s="21"/>
      <c r="D37" s="21"/>
      <c r="E37" s="21"/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 t="str">
        <f t="shared" si="2"/>
        <v/>
      </c>
    </row>
    <row r="38" spans="2:18" ht="18" customHeight="1" x14ac:dyDescent="0.2">
      <c r="B38" s="26" t="str">
        <f>IF(C38="","","30.")</f>
        <v/>
      </c>
      <c r="C38" s="21"/>
      <c r="D38" s="21"/>
      <c r="E38" s="21"/>
      <c r="F38" s="18">
        <v>0.8</v>
      </c>
      <c r="G38" s="17">
        <v>0.8</v>
      </c>
      <c r="H38" s="19">
        <v>0.8</v>
      </c>
      <c r="I38" s="52" t="s">
        <v>7</v>
      </c>
      <c r="J38" s="53"/>
      <c r="Q38" s="2" t="str">
        <f t="shared" si="0"/>
        <v/>
      </c>
      <c r="R38" s="2" t="str">
        <f t="shared" si="2"/>
        <v/>
      </c>
    </row>
    <row r="39" spans="2:18" ht="18" customHeight="1" x14ac:dyDescent="0.2">
      <c r="B39" s="26" t="str">
        <f>IF(C39="","","31.")</f>
        <v/>
      </c>
      <c r="C39" s="21"/>
      <c r="D39" s="21"/>
      <c r="E39" s="21"/>
      <c r="F39" s="20"/>
      <c r="G39" s="17"/>
      <c r="H39" s="19" t="str">
        <f t="shared" ref="H39:H48" si="3">IF(F39="","",(G39/(F39/100)^2))</f>
        <v/>
      </c>
      <c r="I39" s="52" t="str">
        <f t="shared" ref="I39:I48" si="4">IF(H39="","",IF(H39&gt;40,$P$20,IF(H39&gt;35,$P$19,IF(H39&gt;30,$P$18,IF(H39&gt;25,$P$17,IF(H39&gt;18.5,$P$16,IF(H39&gt;0,$P$15)))))))</f>
        <v/>
      </c>
      <c r="J39" s="53"/>
      <c r="Q39" s="2" t="str">
        <f t="shared" si="0"/>
        <v/>
      </c>
      <c r="R39" s="2" t="str">
        <f t="shared" si="2"/>
        <v/>
      </c>
    </row>
    <row r="40" spans="2:18" ht="18" customHeight="1" x14ac:dyDescent="0.2">
      <c r="B40" s="26" t="str">
        <f>IF(C40="","","32.")</f>
        <v/>
      </c>
      <c r="C40" s="21"/>
      <c r="D40" s="21"/>
      <c r="E40" s="21"/>
      <c r="F40" s="20"/>
      <c r="G40" s="17"/>
      <c r="H40" s="19" t="str">
        <f t="shared" si="3"/>
        <v/>
      </c>
      <c r="I40" s="52" t="str">
        <f t="shared" si="4"/>
        <v/>
      </c>
      <c r="J40" s="53"/>
      <c r="Q40" s="2" t="str">
        <f t="shared" si="0"/>
        <v/>
      </c>
      <c r="R40" s="2" t="str">
        <f t="shared" si="2"/>
        <v/>
      </c>
    </row>
    <row r="41" spans="2:18" ht="18" customHeight="1" x14ac:dyDescent="0.2">
      <c r="B41" s="26" t="str">
        <f>IF(C41="","","33.")</f>
        <v/>
      </c>
      <c r="C41" s="21"/>
      <c r="D41" s="21"/>
      <c r="E41" s="21"/>
      <c r="F41" s="20"/>
      <c r="G41" s="17"/>
      <c r="H41" s="19" t="str">
        <f t="shared" si="3"/>
        <v/>
      </c>
      <c r="I41" s="52" t="str">
        <f t="shared" si="4"/>
        <v/>
      </c>
      <c r="J41" s="53"/>
      <c r="Q41" s="2" t="str">
        <f t="shared" si="0"/>
        <v/>
      </c>
      <c r="R41" s="2" t="str">
        <f t="shared" si="2"/>
        <v/>
      </c>
    </row>
    <row r="42" spans="2:18" ht="18" customHeight="1" x14ac:dyDescent="0.2">
      <c r="B42" s="26" t="str">
        <f>IF(C42="","","34.")</f>
        <v/>
      </c>
      <c r="C42" s="21"/>
      <c r="D42" s="21"/>
      <c r="E42" s="21"/>
      <c r="F42" s="20"/>
      <c r="G42" s="17"/>
      <c r="H42" s="19" t="str">
        <f t="shared" si="3"/>
        <v/>
      </c>
      <c r="I42" s="52" t="str">
        <f t="shared" si="4"/>
        <v/>
      </c>
      <c r="J42" s="53"/>
      <c r="Q42" s="2" t="str">
        <f t="shared" si="0"/>
        <v/>
      </c>
      <c r="R42" s="2" t="str">
        <f t="shared" si="2"/>
        <v/>
      </c>
    </row>
    <row r="43" spans="2:18" ht="18" customHeight="1" x14ac:dyDescent="0.2">
      <c r="B43" s="26" t="str">
        <f>IF(C43="","","35.")</f>
        <v/>
      </c>
      <c r="C43" s="21"/>
      <c r="D43" s="21"/>
      <c r="E43" s="21"/>
      <c r="F43" s="20"/>
      <c r="G43" s="17"/>
      <c r="H43" s="19" t="str">
        <f t="shared" si="3"/>
        <v/>
      </c>
      <c r="I43" s="52" t="str">
        <f t="shared" si="4"/>
        <v/>
      </c>
      <c r="J43" s="53"/>
      <c r="Q43" s="2" t="str">
        <f t="shared" si="0"/>
        <v/>
      </c>
      <c r="R43" s="2" t="str">
        <f t="shared" si="2"/>
        <v/>
      </c>
    </row>
    <row r="44" spans="2:18" ht="18" customHeight="1" x14ac:dyDescent="0.2">
      <c r="B44" s="26" t="str">
        <f>IF(C44="","","36.")</f>
        <v/>
      </c>
      <c r="C44" s="21"/>
      <c r="D44" s="21"/>
      <c r="E44" s="21"/>
      <c r="F44" s="20"/>
      <c r="G44" s="17"/>
      <c r="H44" s="19" t="str">
        <f t="shared" si="3"/>
        <v/>
      </c>
      <c r="I44" s="52" t="str">
        <f t="shared" si="4"/>
        <v/>
      </c>
      <c r="J44" s="53"/>
      <c r="Q44" s="2" t="str">
        <f t="shared" si="0"/>
        <v/>
      </c>
      <c r="R44" s="2" t="str">
        <f t="shared" si="2"/>
        <v/>
      </c>
    </row>
    <row r="45" spans="2:18" ht="18" customHeight="1" x14ac:dyDescent="0.2">
      <c r="B45" s="26" t="str">
        <f>IF(C45="","","37.")</f>
        <v/>
      </c>
      <c r="C45" s="21"/>
      <c r="D45" s="21"/>
      <c r="E45" s="16"/>
      <c r="F45" s="20"/>
      <c r="G45" s="17"/>
      <c r="H45" s="19" t="str">
        <f t="shared" si="3"/>
        <v/>
      </c>
      <c r="I45" s="52" t="str">
        <f t="shared" si="4"/>
        <v/>
      </c>
      <c r="J45" s="53"/>
      <c r="Q45" s="2" t="str">
        <f t="shared" si="0"/>
        <v/>
      </c>
      <c r="R45" s="2" t="str">
        <f t="shared" si="2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si="3"/>
        <v/>
      </c>
      <c r="I46" s="52" t="str">
        <f t="shared" si="4"/>
        <v/>
      </c>
      <c r="J46" s="53"/>
      <c r="Q46" s="2" t="str">
        <f t="shared" si="0"/>
        <v/>
      </c>
      <c r="R46" s="2" t="str">
        <f t="shared" si="2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3"/>
        <v/>
      </c>
      <c r="I47" s="52" t="str">
        <f t="shared" si="4"/>
        <v/>
      </c>
      <c r="J47" s="53"/>
      <c r="Q47" s="2" t="str">
        <f t="shared" si="0"/>
        <v/>
      </c>
      <c r="R47" s="2" t="str">
        <f t="shared" si="2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3"/>
        <v/>
      </c>
      <c r="I48" s="57" t="str">
        <f t="shared" si="4"/>
        <v/>
      </c>
      <c r="J48" s="58"/>
      <c r="Q48" s="2" t="str">
        <f t="shared" si="0"/>
        <v/>
      </c>
      <c r="R48" s="2" t="str">
        <f t="shared" si="2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14</v>
      </c>
      <c r="R49" s="7">
        <f>SUM(R9:R48)</f>
        <v>14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28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14</v>
      </c>
      <c r="E58" s="8"/>
      <c r="F58" s="11"/>
      <c r="G58" s="9"/>
      <c r="H58" s="60" t="s">
        <v>2</v>
      </c>
      <c r="I58" s="60"/>
      <c r="J58" s="15">
        <f>Q50</f>
        <v>28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B2:J2"/>
    <mergeCell ref="B3:J3"/>
    <mergeCell ref="B4:J4"/>
    <mergeCell ref="B5:J5"/>
    <mergeCell ref="B6:E6"/>
    <mergeCell ref="B7:E7"/>
    <mergeCell ref="G6:J6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26:J26"/>
    <mergeCell ref="I27:J27"/>
    <mergeCell ref="I28:J28"/>
    <mergeCell ref="I29:J29"/>
    <mergeCell ref="I16:J16"/>
    <mergeCell ref="I17:J17"/>
    <mergeCell ref="I18:J18"/>
    <mergeCell ref="I19:J19"/>
    <mergeCell ref="I20:J20"/>
    <mergeCell ref="I30:J30"/>
    <mergeCell ref="I21:J21"/>
    <mergeCell ref="I22:J22"/>
    <mergeCell ref="I23:J23"/>
    <mergeCell ref="I24:J24"/>
    <mergeCell ref="I25:J25"/>
    <mergeCell ref="I36:J36"/>
    <mergeCell ref="I47:J47"/>
    <mergeCell ref="I48:J48"/>
    <mergeCell ref="I40:J40"/>
    <mergeCell ref="I41:J41"/>
    <mergeCell ref="I37:J37"/>
    <mergeCell ref="I38:J38"/>
    <mergeCell ref="I39:J39"/>
    <mergeCell ref="I31:J31"/>
    <mergeCell ref="I32:J32"/>
    <mergeCell ref="I33:J33"/>
    <mergeCell ref="I34:J34"/>
    <mergeCell ref="I35:J35"/>
    <mergeCell ref="H58:I58"/>
    <mergeCell ref="I60:J60"/>
    <mergeCell ref="Q50:R50"/>
    <mergeCell ref="I42:J42"/>
    <mergeCell ref="I43:J43"/>
    <mergeCell ref="I44:J44"/>
    <mergeCell ref="I45:J45"/>
    <mergeCell ref="I46:J4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view="pageBreakPreview" topLeftCell="A22" zoomScale="120" zoomScaleSheetLayoutView="120" workbookViewId="0">
      <selection activeCell="F40" sqref="F40:J40"/>
    </sheetView>
  </sheetViews>
  <sheetFormatPr defaultColWidth="9.140625" defaultRowHeight="12.75" x14ac:dyDescent="0.2"/>
  <cols>
    <col min="1" max="1" width="4.28515625" style="1" customWidth="1"/>
    <col min="2" max="2" width="4.7109375" style="1" customWidth="1"/>
    <col min="3" max="3" width="25.7109375" style="1" customWidth="1"/>
    <col min="4" max="4" width="25" style="1" customWidth="1"/>
    <col min="5" max="5" width="7.85546875" style="1" customWidth="1"/>
    <col min="6" max="7" width="9.7109375" style="3" customWidth="1"/>
    <col min="8" max="8" width="11.5703125" style="3" bestFit="1" customWidth="1"/>
    <col min="9" max="9" width="15.5703125" style="3" customWidth="1"/>
    <col min="10" max="10" width="6.42578125" style="3" customWidth="1"/>
    <col min="11" max="15" width="9.140625" style="1"/>
    <col min="16" max="16" width="16.140625" style="1" hidden="1" customWidth="1"/>
    <col min="17" max="18" width="9.140625" style="2" hidden="1" customWidth="1"/>
    <col min="19" max="19" width="9.140625" style="2"/>
    <col min="20" max="16384" width="9.140625" style="1"/>
  </cols>
  <sheetData>
    <row r="1" spans="2:18" ht="22.5" customHeight="1" x14ac:dyDescent="0.2"/>
    <row r="2" spans="2:18" ht="15.75" x14ac:dyDescent="0.25">
      <c r="B2" s="47"/>
      <c r="C2" s="47"/>
      <c r="D2" s="47"/>
      <c r="E2" s="47"/>
      <c r="F2" s="47"/>
      <c r="G2" s="47"/>
      <c r="H2" s="47"/>
      <c r="I2" s="47"/>
      <c r="J2" s="47"/>
    </row>
    <row r="3" spans="2:18" ht="15.75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8" ht="15.75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8" ht="15.75" x14ac:dyDescent="0.25">
      <c r="B5" s="48" t="s">
        <v>17</v>
      </c>
      <c r="C5" s="48"/>
      <c r="D5" s="48"/>
      <c r="E5" s="48"/>
      <c r="F5" s="48"/>
      <c r="G5" s="48"/>
      <c r="H5" s="48"/>
      <c r="I5" s="48"/>
      <c r="J5" s="48"/>
    </row>
    <row r="6" spans="2:18" ht="21" customHeight="1" thickBot="1" x14ac:dyDescent="0.3">
      <c r="B6" s="49" t="s">
        <v>439</v>
      </c>
      <c r="C6" s="49"/>
      <c r="D6" s="49"/>
      <c r="E6" s="49"/>
      <c r="F6" s="38"/>
      <c r="G6" s="50"/>
      <c r="H6" s="50"/>
      <c r="I6" s="51"/>
      <c r="J6" s="51"/>
    </row>
    <row r="7" spans="2:18" ht="3" customHeight="1" thickTop="1" thickBot="1" x14ac:dyDescent="0.25">
      <c r="B7" s="54"/>
      <c r="C7" s="54"/>
      <c r="D7" s="54"/>
      <c r="E7" s="54"/>
      <c r="F7" s="36"/>
      <c r="G7" s="54"/>
      <c r="H7" s="54"/>
      <c r="I7" s="54"/>
      <c r="J7" s="54"/>
    </row>
    <row r="8" spans="2:18" s="2" customFormat="1" ht="25.5" customHeight="1" x14ac:dyDescent="0.25">
      <c r="B8" s="23" t="s">
        <v>0</v>
      </c>
      <c r="C8" s="24" t="s">
        <v>15</v>
      </c>
      <c r="D8" s="24" t="s">
        <v>16</v>
      </c>
      <c r="E8" s="24" t="s">
        <v>1</v>
      </c>
      <c r="F8" s="24" t="s">
        <v>428</v>
      </c>
      <c r="G8" s="24" t="s">
        <v>429</v>
      </c>
      <c r="H8" s="37" t="s">
        <v>430</v>
      </c>
      <c r="I8" s="55" t="s">
        <v>9</v>
      </c>
      <c r="J8" s="56"/>
      <c r="Q8" s="2" t="s">
        <v>4</v>
      </c>
      <c r="R8" s="2" t="s">
        <v>5</v>
      </c>
    </row>
    <row r="9" spans="2:18" ht="18" customHeight="1" x14ac:dyDescent="0.2">
      <c r="B9" s="26" t="str">
        <f>IF(C9="","","1.")</f>
        <v>1.</v>
      </c>
      <c r="C9" s="45" t="s">
        <v>440</v>
      </c>
      <c r="D9" s="45" t="s">
        <v>362</v>
      </c>
      <c r="E9" s="45" t="s">
        <v>13</v>
      </c>
      <c r="F9" s="18">
        <v>0.8</v>
      </c>
      <c r="G9" s="17">
        <v>0.8</v>
      </c>
      <c r="H9" s="19">
        <v>0.8</v>
      </c>
      <c r="I9" s="52" t="s">
        <v>7</v>
      </c>
      <c r="J9" s="53"/>
      <c r="Q9" s="2" t="str">
        <f t="shared" ref="Q9:Q48" si="0">IF(E9="Kız",1,"")</f>
        <v/>
      </c>
      <c r="R9" s="2">
        <f t="shared" ref="R9:R48" si="1">IF(E9="Erkek",1,"")</f>
        <v>1</v>
      </c>
    </row>
    <row r="10" spans="2:18" ht="18" customHeight="1" x14ac:dyDescent="0.2">
      <c r="B10" s="26" t="str">
        <f>IF(C10="","","2.")</f>
        <v>2.</v>
      </c>
      <c r="C10" s="45" t="s">
        <v>268</v>
      </c>
      <c r="D10" s="45" t="s">
        <v>441</v>
      </c>
      <c r="E10" s="45" t="s">
        <v>14</v>
      </c>
      <c r="F10" s="18">
        <v>0.8</v>
      </c>
      <c r="G10" s="17">
        <v>0.8</v>
      </c>
      <c r="H10" s="19">
        <v>0.8</v>
      </c>
      <c r="I10" s="52" t="s">
        <v>7</v>
      </c>
      <c r="J10" s="53"/>
      <c r="Q10" s="2">
        <f t="shared" si="0"/>
        <v>1</v>
      </c>
      <c r="R10" s="2" t="str">
        <f t="shared" si="1"/>
        <v/>
      </c>
    </row>
    <row r="11" spans="2:18" ht="18" customHeight="1" x14ac:dyDescent="0.2">
      <c r="B11" s="26" t="str">
        <f>IF(C11="","","3.")</f>
        <v>3.</v>
      </c>
      <c r="C11" s="45" t="s">
        <v>442</v>
      </c>
      <c r="D11" s="45" t="s">
        <v>443</v>
      </c>
      <c r="E11" s="45" t="s">
        <v>13</v>
      </c>
      <c r="F11" s="18">
        <v>0.8</v>
      </c>
      <c r="G11" s="17">
        <v>0.8</v>
      </c>
      <c r="H11" s="19">
        <v>0.8</v>
      </c>
      <c r="I11" s="52" t="s">
        <v>7</v>
      </c>
      <c r="J11" s="53"/>
      <c r="Q11" s="2" t="str">
        <f t="shared" si="0"/>
        <v/>
      </c>
      <c r="R11" s="2">
        <f t="shared" si="1"/>
        <v>1</v>
      </c>
    </row>
    <row r="12" spans="2:18" ht="18" customHeight="1" x14ac:dyDescent="0.2">
      <c r="B12" s="26" t="str">
        <f>IF(C12="","","4.")</f>
        <v>4.</v>
      </c>
      <c r="C12" s="45" t="s">
        <v>444</v>
      </c>
      <c r="D12" s="45" t="s">
        <v>445</v>
      </c>
      <c r="E12" s="45" t="s">
        <v>14</v>
      </c>
      <c r="F12" s="18">
        <v>0.8</v>
      </c>
      <c r="G12" s="17">
        <v>0.8</v>
      </c>
      <c r="H12" s="19">
        <v>0.8</v>
      </c>
      <c r="I12" s="52" t="s">
        <v>7</v>
      </c>
      <c r="J12" s="53"/>
      <c r="Q12" s="2">
        <f t="shared" si="0"/>
        <v>1</v>
      </c>
      <c r="R12" s="2" t="str">
        <f t="shared" si="1"/>
        <v/>
      </c>
    </row>
    <row r="13" spans="2:18" ht="18" customHeight="1" x14ac:dyDescent="0.2">
      <c r="B13" s="26" t="str">
        <f>IF(C13="","","5.")</f>
        <v>5.</v>
      </c>
      <c r="C13" s="45" t="s">
        <v>446</v>
      </c>
      <c r="D13" s="45" t="s">
        <v>447</v>
      </c>
      <c r="E13" s="45" t="s">
        <v>14</v>
      </c>
      <c r="F13" s="18">
        <v>0.8</v>
      </c>
      <c r="G13" s="17">
        <v>0.8</v>
      </c>
      <c r="H13" s="19">
        <v>0.8</v>
      </c>
      <c r="I13" s="52" t="s">
        <v>7</v>
      </c>
      <c r="J13" s="53"/>
      <c r="Q13" s="2">
        <f t="shared" si="0"/>
        <v>1</v>
      </c>
      <c r="R13" s="2" t="str">
        <f t="shared" si="1"/>
        <v/>
      </c>
    </row>
    <row r="14" spans="2:18" ht="18" customHeight="1" x14ac:dyDescent="0.2">
      <c r="B14" s="26" t="str">
        <f>IF(C14="","","6.")</f>
        <v>6.</v>
      </c>
      <c r="C14" s="45" t="s">
        <v>448</v>
      </c>
      <c r="D14" s="45" t="s">
        <v>449</v>
      </c>
      <c r="E14" s="45" t="s">
        <v>13</v>
      </c>
      <c r="F14" s="18">
        <v>0.8</v>
      </c>
      <c r="G14" s="17">
        <v>0.8</v>
      </c>
      <c r="H14" s="19">
        <v>0.8</v>
      </c>
      <c r="I14" s="52" t="s">
        <v>7</v>
      </c>
      <c r="J14" s="53"/>
      <c r="Q14" s="2" t="str">
        <f t="shared" si="0"/>
        <v/>
      </c>
      <c r="R14" s="2">
        <f t="shared" si="1"/>
        <v>1</v>
      </c>
    </row>
    <row r="15" spans="2:18" ht="18" customHeight="1" x14ac:dyDescent="0.2">
      <c r="B15" s="26" t="str">
        <f>IF(C15="","","7.")</f>
        <v>7.</v>
      </c>
      <c r="C15" s="45" t="s">
        <v>450</v>
      </c>
      <c r="D15" s="45" t="s">
        <v>451</v>
      </c>
      <c r="E15" s="45" t="s">
        <v>13</v>
      </c>
      <c r="F15" s="18">
        <v>0.8</v>
      </c>
      <c r="G15" s="17">
        <v>0.8</v>
      </c>
      <c r="H15" s="19">
        <v>0.8</v>
      </c>
      <c r="I15" s="52" t="s">
        <v>433</v>
      </c>
      <c r="J15" s="53"/>
      <c r="P15" s="1" t="s">
        <v>6</v>
      </c>
      <c r="Q15" s="2" t="str">
        <f t="shared" si="0"/>
        <v/>
      </c>
      <c r="R15" s="2">
        <f t="shared" si="1"/>
        <v>1</v>
      </c>
    </row>
    <row r="16" spans="2:18" ht="18" customHeight="1" x14ac:dyDescent="0.2">
      <c r="B16" s="26" t="str">
        <f>IF(C16="","","8.")</f>
        <v>8.</v>
      </c>
      <c r="C16" s="45" t="s">
        <v>255</v>
      </c>
      <c r="D16" s="45" t="s">
        <v>452</v>
      </c>
      <c r="E16" s="45" t="s">
        <v>14</v>
      </c>
      <c r="F16" s="18">
        <v>0.8</v>
      </c>
      <c r="G16" s="17">
        <v>0.8</v>
      </c>
      <c r="H16" s="19">
        <v>0.8</v>
      </c>
      <c r="I16" s="52" t="s">
        <v>7</v>
      </c>
      <c r="J16" s="53"/>
      <c r="P16" s="1" t="s">
        <v>7</v>
      </c>
      <c r="Q16" s="2">
        <f t="shared" si="0"/>
        <v>1</v>
      </c>
      <c r="R16" s="2" t="str">
        <f t="shared" si="1"/>
        <v/>
      </c>
    </row>
    <row r="17" spans="2:18" ht="18" customHeight="1" x14ac:dyDescent="0.2">
      <c r="B17" s="26" t="str">
        <f>IF(C17="","","9.")</f>
        <v>9.</v>
      </c>
      <c r="C17" s="45" t="s">
        <v>453</v>
      </c>
      <c r="D17" s="45" t="s">
        <v>454</v>
      </c>
      <c r="E17" s="45" t="s">
        <v>13</v>
      </c>
      <c r="F17" s="18">
        <v>0.8</v>
      </c>
      <c r="G17" s="17">
        <v>0.8</v>
      </c>
      <c r="H17" s="19">
        <v>0.8</v>
      </c>
      <c r="I17" s="52" t="s">
        <v>7</v>
      </c>
      <c r="J17" s="53"/>
      <c r="P17" s="1" t="s">
        <v>8</v>
      </c>
      <c r="Q17" s="2" t="str">
        <f t="shared" si="0"/>
        <v/>
      </c>
      <c r="R17" s="2">
        <f t="shared" si="1"/>
        <v>1</v>
      </c>
    </row>
    <row r="18" spans="2:18" ht="18" customHeight="1" x14ac:dyDescent="0.2">
      <c r="B18" s="26" t="str">
        <f>IF(C18="","","10.")</f>
        <v>10.</v>
      </c>
      <c r="C18" s="45" t="s">
        <v>455</v>
      </c>
      <c r="D18" s="45" t="s">
        <v>456</v>
      </c>
      <c r="E18" s="45" t="s">
        <v>13</v>
      </c>
      <c r="F18" s="18">
        <v>0.8</v>
      </c>
      <c r="G18" s="17">
        <v>0.8</v>
      </c>
      <c r="H18" s="19">
        <v>0.8</v>
      </c>
      <c r="I18" s="52" t="s">
        <v>7</v>
      </c>
      <c r="J18" s="53"/>
      <c r="P18" s="1" t="s">
        <v>10</v>
      </c>
      <c r="Q18" s="2" t="str">
        <f t="shared" si="0"/>
        <v/>
      </c>
      <c r="R18" s="2">
        <f t="shared" si="1"/>
        <v>1</v>
      </c>
    </row>
    <row r="19" spans="2:18" ht="18" customHeight="1" x14ac:dyDescent="0.2">
      <c r="B19" s="26" t="str">
        <f>IF(C19="","","11.")</f>
        <v>11.</v>
      </c>
      <c r="C19" s="45" t="s">
        <v>457</v>
      </c>
      <c r="D19" s="45" t="s">
        <v>458</v>
      </c>
      <c r="E19" s="45" t="s">
        <v>13</v>
      </c>
      <c r="F19" s="18">
        <v>0.8</v>
      </c>
      <c r="G19" s="17">
        <v>0.8</v>
      </c>
      <c r="H19" s="19">
        <v>0.8</v>
      </c>
      <c r="I19" s="52" t="s">
        <v>7</v>
      </c>
      <c r="J19" s="53"/>
      <c r="P19" s="1" t="s">
        <v>11</v>
      </c>
      <c r="Q19" s="2" t="str">
        <f t="shared" si="0"/>
        <v/>
      </c>
      <c r="R19" s="2">
        <f t="shared" si="1"/>
        <v>1</v>
      </c>
    </row>
    <row r="20" spans="2:18" ht="18" customHeight="1" x14ac:dyDescent="0.2">
      <c r="B20" s="26" t="str">
        <f>IF(C20="","","12.")</f>
        <v>12.</v>
      </c>
      <c r="C20" s="45" t="s">
        <v>459</v>
      </c>
      <c r="D20" s="45" t="s">
        <v>460</v>
      </c>
      <c r="E20" s="45" t="s">
        <v>13</v>
      </c>
      <c r="F20" s="18">
        <v>0.8</v>
      </c>
      <c r="G20" s="17">
        <v>0.8</v>
      </c>
      <c r="H20" s="19">
        <v>0.8</v>
      </c>
      <c r="I20" s="52" t="s">
        <v>7</v>
      </c>
      <c r="J20" s="53"/>
      <c r="P20" s="1" t="s">
        <v>12</v>
      </c>
      <c r="Q20" s="2" t="str">
        <f t="shared" si="0"/>
        <v/>
      </c>
      <c r="R20" s="2">
        <f t="shared" si="1"/>
        <v>1</v>
      </c>
    </row>
    <row r="21" spans="2:18" ht="18" customHeight="1" x14ac:dyDescent="0.2">
      <c r="B21" s="26" t="str">
        <f>IF(C21="","","13.")</f>
        <v>13.</v>
      </c>
      <c r="C21" s="45" t="s">
        <v>461</v>
      </c>
      <c r="D21" s="45" t="s">
        <v>462</v>
      </c>
      <c r="E21" s="45" t="s">
        <v>14</v>
      </c>
      <c r="F21" s="18">
        <v>0.8</v>
      </c>
      <c r="G21" s="17">
        <v>0.8</v>
      </c>
      <c r="H21" s="19">
        <v>0.8</v>
      </c>
      <c r="I21" s="52" t="s">
        <v>7</v>
      </c>
      <c r="J21" s="53"/>
      <c r="Q21" s="2">
        <f t="shared" si="0"/>
        <v>1</v>
      </c>
      <c r="R21" s="2" t="str">
        <f t="shared" si="1"/>
        <v/>
      </c>
    </row>
    <row r="22" spans="2:18" ht="18" customHeight="1" x14ac:dyDescent="0.2">
      <c r="B22" s="26" t="str">
        <f>IF(C22="","","14.")</f>
        <v>14.</v>
      </c>
      <c r="C22" s="45" t="s">
        <v>463</v>
      </c>
      <c r="D22" s="45" t="s">
        <v>464</v>
      </c>
      <c r="E22" s="45" t="s">
        <v>14</v>
      </c>
      <c r="F22" s="18">
        <v>0.8</v>
      </c>
      <c r="G22" s="17">
        <v>0.8</v>
      </c>
      <c r="H22" s="19">
        <v>0.8</v>
      </c>
      <c r="I22" s="52" t="s">
        <v>7</v>
      </c>
      <c r="J22" s="53"/>
      <c r="Q22" s="2">
        <f t="shared" si="0"/>
        <v>1</v>
      </c>
      <c r="R22" s="2" t="str">
        <f t="shared" si="1"/>
        <v/>
      </c>
    </row>
    <row r="23" spans="2:18" ht="18" customHeight="1" x14ac:dyDescent="0.2">
      <c r="B23" s="26" t="str">
        <f>IF(C23="","","15.")</f>
        <v>15.</v>
      </c>
      <c r="C23" s="45" t="s">
        <v>465</v>
      </c>
      <c r="D23" s="45" t="s">
        <v>94</v>
      </c>
      <c r="E23" s="45" t="s">
        <v>14</v>
      </c>
      <c r="F23" s="18">
        <v>0.8</v>
      </c>
      <c r="G23" s="17">
        <v>0.8</v>
      </c>
      <c r="H23" s="19">
        <v>0.8</v>
      </c>
      <c r="I23" s="52" t="s">
        <v>7</v>
      </c>
      <c r="J23" s="53"/>
      <c r="Q23" s="2">
        <f t="shared" si="0"/>
        <v>1</v>
      </c>
      <c r="R23" s="2" t="str">
        <f t="shared" si="1"/>
        <v/>
      </c>
    </row>
    <row r="24" spans="2:18" ht="18" customHeight="1" x14ac:dyDescent="0.2">
      <c r="B24" s="26" t="str">
        <f>IF(C24="","","16.")</f>
        <v>16.</v>
      </c>
      <c r="C24" s="45" t="s">
        <v>466</v>
      </c>
      <c r="D24" s="45" t="s">
        <v>467</v>
      </c>
      <c r="E24" s="45" t="s">
        <v>13</v>
      </c>
      <c r="F24" s="18">
        <v>0.8</v>
      </c>
      <c r="G24" s="17">
        <v>0.8</v>
      </c>
      <c r="H24" s="19">
        <v>0.8</v>
      </c>
      <c r="I24" s="52" t="s">
        <v>7</v>
      </c>
      <c r="J24" s="53"/>
      <c r="Q24" s="2" t="str">
        <f t="shared" si="0"/>
        <v/>
      </c>
      <c r="R24" s="2">
        <f t="shared" si="1"/>
        <v>1</v>
      </c>
    </row>
    <row r="25" spans="2:18" ht="18" customHeight="1" x14ac:dyDescent="0.2">
      <c r="B25" s="26" t="str">
        <f>IF(C25="","","17.")</f>
        <v>17.</v>
      </c>
      <c r="C25" s="45" t="s">
        <v>468</v>
      </c>
      <c r="D25" s="45" t="s">
        <v>199</v>
      </c>
      <c r="E25" s="45" t="s">
        <v>13</v>
      </c>
      <c r="F25" s="18"/>
      <c r="G25" s="17"/>
      <c r="H25" s="19"/>
      <c r="I25" s="52"/>
      <c r="J25" s="53"/>
      <c r="Q25" s="2" t="str">
        <f t="shared" si="0"/>
        <v/>
      </c>
      <c r="R25" s="2">
        <f t="shared" si="1"/>
        <v>1</v>
      </c>
    </row>
    <row r="26" spans="2:18" ht="18" customHeight="1" x14ac:dyDescent="0.2">
      <c r="B26" s="26" t="str">
        <f>IF(C26="","","18.")</f>
        <v>18.</v>
      </c>
      <c r="C26" s="45" t="s">
        <v>197</v>
      </c>
      <c r="D26" s="45" t="s">
        <v>199</v>
      </c>
      <c r="E26" s="45" t="s">
        <v>13</v>
      </c>
      <c r="F26" s="18"/>
      <c r="G26" s="17"/>
      <c r="H26" s="19"/>
      <c r="I26" s="52"/>
      <c r="J26" s="53"/>
      <c r="Q26" s="2" t="str">
        <f t="shared" si="0"/>
        <v/>
      </c>
      <c r="R26" s="2">
        <f t="shared" si="1"/>
        <v>1</v>
      </c>
    </row>
    <row r="27" spans="2:18" ht="18" customHeight="1" x14ac:dyDescent="0.2">
      <c r="B27" s="26" t="str">
        <f>IF(C27="","","19.")</f>
        <v>19.</v>
      </c>
      <c r="C27" s="45" t="s">
        <v>469</v>
      </c>
      <c r="D27" s="45" t="s">
        <v>470</v>
      </c>
      <c r="E27" s="45" t="s">
        <v>14</v>
      </c>
      <c r="F27" s="18">
        <v>0.8</v>
      </c>
      <c r="G27" s="17">
        <v>0.8</v>
      </c>
      <c r="H27" s="19">
        <v>0.8</v>
      </c>
      <c r="I27" s="52" t="s">
        <v>7</v>
      </c>
      <c r="J27" s="53"/>
      <c r="Q27" s="2">
        <f t="shared" si="0"/>
        <v>1</v>
      </c>
      <c r="R27" s="2" t="str">
        <f t="shared" si="1"/>
        <v/>
      </c>
    </row>
    <row r="28" spans="2:18" ht="18" customHeight="1" x14ac:dyDescent="0.2">
      <c r="B28" s="26" t="str">
        <f>IF(C28="","","20.")</f>
        <v>20.</v>
      </c>
      <c r="C28" s="45" t="s">
        <v>471</v>
      </c>
      <c r="D28" s="45" t="s">
        <v>78</v>
      </c>
      <c r="E28" s="45" t="s">
        <v>13</v>
      </c>
      <c r="F28" s="18">
        <v>0.8</v>
      </c>
      <c r="G28" s="17">
        <v>0.8</v>
      </c>
      <c r="H28" s="19">
        <v>0.8</v>
      </c>
      <c r="I28" s="52" t="s">
        <v>7</v>
      </c>
      <c r="J28" s="53"/>
      <c r="Q28" s="2" t="str">
        <f t="shared" si="0"/>
        <v/>
      </c>
      <c r="R28" s="2">
        <f t="shared" si="1"/>
        <v>1</v>
      </c>
    </row>
    <row r="29" spans="2:18" ht="18" customHeight="1" x14ac:dyDescent="0.2">
      <c r="B29" s="26" t="str">
        <f>IF(C29="","","21.")</f>
        <v>21.</v>
      </c>
      <c r="C29" s="45" t="s">
        <v>472</v>
      </c>
      <c r="D29" s="45" t="s">
        <v>473</v>
      </c>
      <c r="E29" s="45" t="s">
        <v>13</v>
      </c>
      <c r="F29" s="18"/>
      <c r="G29" s="17"/>
      <c r="H29" s="19"/>
      <c r="I29" s="52"/>
      <c r="J29" s="53"/>
      <c r="Q29" s="2" t="str">
        <f t="shared" si="0"/>
        <v/>
      </c>
      <c r="R29" s="2">
        <f t="shared" si="1"/>
        <v>1</v>
      </c>
    </row>
    <row r="30" spans="2:18" ht="18" customHeight="1" x14ac:dyDescent="0.2">
      <c r="B30" s="26" t="str">
        <f>IF(C30="","","22.")</f>
        <v>22.</v>
      </c>
      <c r="C30" s="45" t="s">
        <v>474</v>
      </c>
      <c r="D30" s="45" t="s">
        <v>72</v>
      </c>
      <c r="E30" s="45" t="s">
        <v>13</v>
      </c>
      <c r="F30" s="18">
        <v>0.8</v>
      </c>
      <c r="G30" s="17">
        <v>0.8</v>
      </c>
      <c r="H30" s="19">
        <v>0.8</v>
      </c>
      <c r="I30" s="52" t="s">
        <v>7</v>
      </c>
      <c r="J30" s="53"/>
      <c r="Q30" s="2" t="str">
        <f t="shared" si="0"/>
        <v/>
      </c>
      <c r="R30" s="2">
        <f t="shared" si="1"/>
        <v>1</v>
      </c>
    </row>
    <row r="31" spans="2:18" ht="18" customHeight="1" x14ac:dyDescent="0.2">
      <c r="B31" s="26" t="str">
        <f>IF(C31="","","23.")</f>
        <v>23.</v>
      </c>
      <c r="C31" s="45" t="s">
        <v>475</v>
      </c>
      <c r="D31" s="45" t="s">
        <v>476</v>
      </c>
      <c r="E31" s="45" t="s">
        <v>14</v>
      </c>
      <c r="F31" s="18">
        <v>0.8</v>
      </c>
      <c r="G31" s="17">
        <v>0.8</v>
      </c>
      <c r="H31" s="19">
        <v>0.8</v>
      </c>
      <c r="I31" s="52" t="s">
        <v>7</v>
      </c>
      <c r="J31" s="53"/>
      <c r="Q31" s="2">
        <f t="shared" si="0"/>
        <v>1</v>
      </c>
      <c r="R31" s="2" t="str">
        <f t="shared" si="1"/>
        <v/>
      </c>
    </row>
    <row r="32" spans="2:18" ht="18" customHeight="1" x14ac:dyDescent="0.2">
      <c r="B32" s="26" t="str">
        <f>IF(C32="","","24.")</f>
        <v>24.</v>
      </c>
      <c r="C32" s="45" t="s">
        <v>477</v>
      </c>
      <c r="D32" s="45" t="s">
        <v>478</v>
      </c>
      <c r="E32" s="45" t="s">
        <v>13</v>
      </c>
      <c r="F32" s="18">
        <v>0.8</v>
      </c>
      <c r="G32" s="17">
        <v>0.8</v>
      </c>
      <c r="H32" s="19">
        <v>0.8</v>
      </c>
      <c r="I32" s="52" t="s">
        <v>7</v>
      </c>
      <c r="J32" s="53"/>
      <c r="Q32" s="2" t="str">
        <f t="shared" si="0"/>
        <v/>
      </c>
      <c r="R32" s="2">
        <f t="shared" si="1"/>
        <v>1</v>
      </c>
    </row>
    <row r="33" spans="2:18" ht="18" customHeight="1" x14ac:dyDescent="0.2">
      <c r="B33" s="26" t="str">
        <f>IF(C33="","","25.")</f>
        <v>25.</v>
      </c>
      <c r="C33" s="45" t="s">
        <v>479</v>
      </c>
      <c r="D33" s="45" t="s">
        <v>480</v>
      </c>
      <c r="E33" s="45" t="s">
        <v>13</v>
      </c>
      <c r="F33" s="18">
        <v>0.8</v>
      </c>
      <c r="G33" s="17">
        <v>0.8</v>
      </c>
      <c r="H33" s="19">
        <v>0.8</v>
      </c>
      <c r="I33" s="52" t="s">
        <v>7</v>
      </c>
      <c r="J33" s="53"/>
      <c r="Q33" s="2" t="str">
        <f t="shared" si="0"/>
        <v/>
      </c>
      <c r="R33" s="2">
        <f t="shared" si="1"/>
        <v>1</v>
      </c>
    </row>
    <row r="34" spans="2:18" ht="18" customHeight="1" x14ac:dyDescent="0.2">
      <c r="B34" s="26" t="str">
        <f>IF(C34="","","26.")</f>
        <v>26.</v>
      </c>
      <c r="C34" s="45" t="s">
        <v>481</v>
      </c>
      <c r="D34" s="45" t="s">
        <v>147</v>
      </c>
      <c r="E34" s="45" t="s">
        <v>13</v>
      </c>
      <c r="F34" s="18">
        <v>0.8</v>
      </c>
      <c r="G34" s="17">
        <v>0.8</v>
      </c>
      <c r="H34" s="19">
        <v>0.8</v>
      </c>
      <c r="I34" s="52" t="s">
        <v>7</v>
      </c>
      <c r="J34" s="53"/>
      <c r="Q34" s="2" t="str">
        <f t="shared" si="0"/>
        <v/>
      </c>
      <c r="R34" s="2">
        <f t="shared" si="1"/>
        <v>1</v>
      </c>
    </row>
    <row r="35" spans="2:18" ht="18" customHeight="1" x14ac:dyDescent="0.2">
      <c r="B35" s="26" t="str">
        <f>IF(C35="","","27.")</f>
        <v>27.</v>
      </c>
      <c r="C35" s="45" t="s">
        <v>482</v>
      </c>
      <c r="D35" s="45" t="s">
        <v>483</v>
      </c>
      <c r="E35" s="45" t="s">
        <v>13</v>
      </c>
      <c r="F35" s="18">
        <v>0.8</v>
      </c>
      <c r="G35" s="17">
        <v>0.8</v>
      </c>
      <c r="H35" s="19">
        <v>0.8</v>
      </c>
      <c r="I35" s="52" t="s">
        <v>7</v>
      </c>
      <c r="J35" s="53"/>
      <c r="Q35" s="2" t="str">
        <f t="shared" si="0"/>
        <v/>
      </c>
      <c r="R35" s="2">
        <f t="shared" si="1"/>
        <v>1</v>
      </c>
    </row>
    <row r="36" spans="2:18" ht="18" customHeight="1" x14ac:dyDescent="0.2">
      <c r="B36" s="26" t="str">
        <f>IF(C36="","","28.")</f>
        <v>28.</v>
      </c>
      <c r="C36" s="45" t="s">
        <v>484</v>
      </c>
      <c r="D36" s="45" t="s">
        <v>485</v>
      </c>
      <c r="E36" s="45" t="s">
        <v>13</v>
      </c>
      <c r="F36" s="18">
        <v>0.8</v>
      </c>
      <c r="G36" s="17">
        <v>0.8</v>
      </c>
      <c r="H36" s="19">
        <v>0.8</v>
      </c>
      <c r="I36" s="52" t="s">
        <v>7</v>
      </c>
      <c r="J36" s="53"/>
      <c r="Q36" s="2" t="str">
        <f t="shared" si="0"/>
        <v/>
      </c>
      <c r="R36" s="2">
        <f t="shared" si="1"/>
        <v>1</v>
      </c>
    </row>
    <row r="37" spans="2:18" ht="18" customHeight="1" x14ac:dyDescent="0.2">
      <c r="B37" s="26" t="str">
        <f>IF(C37="","","29.")</f>
        <v>29.</v>
      </c>
      <c r="C37" s="45" t="s">
        <v>486</v>
      </c>
      <c r="D37" s="45" t="s">
        <v>487</v>
      </c>
      <c r="E37" s="45" t="s">
        <v>13</v>
      </c>
      <c r="F37" s="18">
        <v>0.8</v>
      </c>
      <c r="G37" s="17">
        <v>0.8</v>
      </c>
      <c r="H37" s="19">
        <v>0.8</v>
      </c>
      <c r="I37" s="52" t="s">
        <v>7</v>
      </c>
      <c r="J37" s="53"/>
      <c r="Q37" s="2" t="str">
        <f t="shared" si="0"/>
        <v/>
      </c>
      <c r="R37" s="2">
        <f t="shared" si="1"/>
        <v>1</v>
      </c>
    </row>
    <row r="38" spans="2:18" ht="18" customHeight="1" x14ac:dyDescent="0.2">
      <c r="B38" s="26" t="str">
        <f>IF(C38="","","30.")</f>
        <v>30.</v>
      </c>
      <c r="C38" s="45" t="s">
        <v>488</v>
      </c>
      <c r="D38" s="45" t="s">
        <v>489</v>
      </c>
      <c r="E38" s="45" t="s">
        <v>14</v>
      </c>
      <c r="F38" s="18">
        <v>0.8</v>
      </c>
      <c r="G38" s="17">
        <v>0.8</v>
      </c>
      <c r="H38" s="19">
        <v>0.8</v>
      </c>
      <c r="I38" s="52" t="s">
        <v>7</v>
      </c>
      <c r="J38" s="53"/>
      <c r="Q38" s="2">
        <f t="shared" si="0"/>
        <v>1</v>
      </c>
      <c r="R38" s="2" t="str">
        <f t="shared" si="1"/>
        <v/>
      </c>
    </row>
    <row r="39" spans="2:18" ht="18" customHeight="1" x14ac:dyDescent="0.2">
      <c r="B39" s="26" t="str">
        <f>IF(C39="","","31.")</f>
        <v>31.</v>
      </c>
      <c r="C39" s="45" t="s">
        <v>490</v>
      </c>
      <c r="D39" s="45" t="s">
        <v>491</v>
      </c>
      <c r="E39" s="45" t="s">
        <v>13</v>
      </c>
      <c r="F39" s="18">
        <v>0.8</v>
      </c>
      <c r="G39" s="17">
        <v>0.8</v>
      </c>
      <c r="H39" s="19">
        <v>0.8</v>
      </c>
      <c r="I39" s="52" t="s">
        <v>7</v>
      </c>
      <c r="J39" s="53"/>
      <c r="Q39" s="2" t="str">
        <f t="shared" si="0"/>
        <v/>
      </c>
      <c r="R39" s="2">
        <f t="shared" si="1"/>
        <v>1</v>
      </c>
    </row>
    <row r="40" spans="2:18" ht="18" customHeight="1" x14ac:dyDescent="0.2">
      <c r="B40" s="26" t="str">
        <f>IF(C40="","","32.")</f>
        <v>32.</v>
      </c>
      <c r="C40" s="45" t="s">
        <v>492</v>
      </c>
      <c r="D40" s="45" t="s">
        <v>493</v>
      </c>
      <c r="E40" s="45" t="s">
        <v>14</v>
      </c>
      <c r="F40" s="18"/>
      <c r="G40" s="17"/>
      <c r="H40" s="19"/>
      <c r="I40" s="52"/>
      <c r="J40" s="53"/>
      <c r="Q40" s="2">
        <f t="shared" si="0"/>
        <v>1</v>
      </c>
      <c r="R40" s="2" t="str">
        <f t="shared" si="1"/>
        <v/>
      </c>
    </row>
    <row r="41" spans="2:18" ht="18" customHeight="1" x14ac:dyDescent="0.2">
      <c r="B41" s="26" t="str">
        <f>IF(C41="","","33.")</f>
        <v>33.</v>
      </c>
      <c r="C41" s="45" t="s">
        <v>494</v>
      </c>
      <c r="D41" s="45" t="s">
        <v>297</v>
      </c>
      <c r="E41" s="45" t="s">
        <v>14</v>
      </c>
      <c r="F41" s="18">
        <v>0.8</v>
      </c>
      <c r="G41" s="17">
        <v>0.8</v>
      </c>
      <c r="H41" s="19">
        <v>0.8</v>
      </c>
      <c r="I41" s="52" t="s">
        <v>7</v>
      </c>
      <c r="J41" s="53"/>
      <c r="Q41" s="2">
        <f t="shared" si="0"/>
        <v>1</v>
      </c>
      <c r="R41" s="2" t="str">
        <f t="shared" si="1"/>
        <v/>
      </c>
    </row>
    <row r="42" spans="2:18" ht="18" customHeight="1" x14ac:dyDescent="0.2">
      <c r="B42" s="26" t="str">
        <f>IF(C42="","","34.")</f>
        <v>34.</v>
      </c>
      <c r="C42" s="45" t="s">
        <v>495</v>
      </c>
      <c r="D42" s="45" t="s">
        <v>496</v>
      </c>
      <c r="E42" s="45" t="s">
        <v>13</v>
      </c>
      <c r="F42" s="18">
        <v>0.8</v>
      </c>
      <c r="G42" s="17">
        <v>0.8</v>
      </c>
      <c r="H42" s="19">
        <v>0.8</v>
      </c>
      <c r="I42" s="52" t="s">
        <v>7</v>
      </c>
      <c r="J42" s="53"/>
      <c r="Q42" s="2" t="str">
        <f t="shared" si="0"/>
        <v/>
      </c>
      <c r="R42" s="2">
        <f t="shared" si="1"/>
        <v>1</v>
      </c>
    </row>
    <row r="43" spans="2:18" ht="18" customHeight="1" x14ac:dyDescent="0.2">
      <c r="B43" s="26" t="str">
        <f>IF(C43="","","35.")</f>
        <v>35.</v>
      </c>
      <c r="C43" s="45" t="s">
        <v>497</v>
      </c>
      <c r="D43" s="45" t="s">
        <v>498</v>
      </c>
      <c r="E43" s="45" t="s">
        <v>13</v>
      </c>
      <c r="F43" s="18">
        <v>0.8</v>
      </c>
      <c r="G43" s="17">
        <v>0.8</v>
      </c>
      <c r="H43" s="19">
        <v>0.8</v>
      </c>
      <c r="I43" s="52" t="s">
        <v>7</v>
      </c>
      <c r="J43" s="53"/>
      <c r="Q43" s="2" t="str">
        <f t="shared" si="0"/>
        <v/>
      </c>
      <c r="R43" s="2">
        <f t="shared" si="1"/>
        <v>1</v>
      </c>
    </row>
    <row r="44" spans="2:18" ht="18" customHeight="1" x14ac:dyDescent="0.2">
      <c r="B44" s="26" t="str">
        <f>IF(C44="","","36.")</f>
        <v>36.</v>
      </c>
      <c r="C44" s="45" t="s">
        <v>59</v>
      </c>
      <c r="D44" s="45" t="s">
        <v>499</v>
      </c>
      <c r="E44" s="45" t="s">
        <v>14</v>
      </c>
      <c r="F44" s="18">
        <v>0.8</v>
      </c>
      <c r="G44" s="17">
        <v>0.8</v>
      </c>
      <c r="H44" s="19">
        <v>0.8</v>
      </c>
      <c r="I44" s="52" t="s">
        <v>7</v>
      </c>
      <c r="J44" s="53"/>
      <c r="Q44" s="2">
        <f t="shared" si="0"/>
        <v>1</v>
      </c>
      <c r="R44" s="2" t="str">
        <f t="shared" si="1"/>
        <v/>
      </c>
    </row>
    <row r="45" spans="2:18" ht="18" customHeight="1" x14ac:dyDescent="0.2">
      <c r="B45" s="26" t="str">
        <f>IF(C45="","","37.")</f>
        <v>37.</v>
      </c>
      <c r="C45" s="45" t="s">
        <v>500</v>
      </c>
      <c r="D45" s="45" t="s">
        <v>501</v>
      </c>
      <c r="E45" s="45" t="s">
        <v>14</v>
      </c>
      <c r="F45" s="18">
        <v>0.8</v>
      </c>
      <c r="G45" s="17">
        <v>0.8</v>
      </c>
      <c r="H45" s="19">
        <v>0.8</v>
      </c>
      <c r="I45" s="52" t="s">
        <v>7</v>
      </c>
      <c r="J45" s="53"/>
      <c r="Q45" s="2">
        <f t="shared" si="0"/>
        <v>1</v>
      </c>
      <c r="R45" s="2" t="str">
        <f t="shared" si="1"/>
        <v/>
      </c>
    </row>
    <row r="46" spans="2:18" ht="18" customHeight="1" x14ac:dyDescent="0.2">
      <c r="B46" s="26" t="str">
        <f>IF(C46="","","38.")</f>
        <v/>
      </c>
      <c r="C46" s="21"/>
      <c r="D46" s="21"/>
      <c r="E46" s="16"/>
      <c r="F46" s="20"/>
      <c r="G46" s="17"/>
      <c r="H46" s="19" t="str">
        <f t="shared" ref="H46:H48" si="2">IF(F46="","",(G46/(F46/100)^2))</f>
        <v/>
      </c>
      <c r="I46" s="52" t="str">
        <f t="shared" ref="I46:I48" si="3">IF(H46="","",IF(H46&gt;40,$P$20,IF(H46&gt;35,$P$19,IF(H46&gt;30,$P$18,IF(H46&gt;25,$P$17,IF(H46&gt;18.5,$P$16,IF(H46&gt;0,$P$15)))))))</f>
        <v/>
      </c>
      <c r="J46" s="53"/>
      <c r="Q46" s="2" t="str">
        <f t="shared" si="0"/>
        <v/>
      </c>
      <c r="R46" s="2" t="str">
        <f t="shared" si="1"/>
        <v/>
      </c>
    </row>
    <row r="47" spans="2:18" ht="18" customHeight="1" x14ac:dyDescent="0.2">
      <c r="B47" s="26" t="str">
        <f>IF(C47="","","39.")</f>
        <v/>
      </c>
      <c r="C47" s="21"/>
      <c r="D47" s="21"/>
      <c r="E47" s="16"/>
      <c r="F47" s="20"/>
      <c r="G47" s="17"/>
      <c r="H47" s="19" t="str">
        <f t="shared" si="2"/>
        <v/>
      </c>
      <c r="I47" s="52" t="str">
        <f t="shared" si="3"/>
        <v/>
      </c>
      <c r="J47" s="53"/>
      <c r="Q47" s="2" t="str">
        <f t="shared" si="0"/>
        <v/>
      </c>
      <c r="R47" s="2" t="str">
        <f t="shared" si="1"/>
        <v/>
      </c>
    </row>
    <row r="48" spans="2:18" ht="18" customHeight="1" thickBot="1" x14ac:dyDescent="0.25">
      <c r="B48" s="27" t="str">
        <f>IF(C48="","","40.")</f>
        <v/>
      </c>
      <c r="C48" s="32"/>
      <c r="D48" s="32"/>
      <c r="E48" s="28"/>
      <c r="F48" s="29"/>
      <c r="G48" s="30"/>
      <c r="H48" s="31" t="str">
        <f t="shared" si="2"/>
        <v/>
      </c>
      <c r="I48" s="57" t="str">
        <f t="shared" si="3"/>
        <v/>
      </c>
      <c r="J48" s="58"/>
      <c r="Q48" s="2" t="str">
        <f t="shared" si="0"/>
        <v/>
      </c>
      <c r="R48" s="2" t="str">
        <f t="shared" si="1"/>
        <v/>
      </c>
    </row>
    <row r="49" spans="2:18" ht="18" customHeight="1" x14ac:dyDescent="0.2">
      <c r="B49" s="4"/>
      <c r="C49" s="4"/>
      <c r="D49" s="4"/>
      <c r="E49" s="4"/>
      <c r="F49" s="5"/>
      <c r="G49" s="6"/>
      <c r="H49" s="5"/>
      <c r="I49" s="5"/>
      <c r="J49" s="6"/>
      <c r="Q49" s="7">
        <f>SUM(Q9:Q48)</f>
        <v>14</v>
      </c>
      <c r="R49" s="7">
        <f>SUM(R9:R48)</f>
        <v>23</v>
      </c>
    </row>
    <row r="50" spans="2:18" ht="18" customHeight="1" x14ac:dyDescent="0.2">
      <c r="B50" s="4"/>
      <c r="C50" s="4"/>
      <c r="D50" s="4"/>
      <c r="E50" s="4"/>
      <c r="F50" s="5"/>
      <c r="G50" s="6"/>
      <c r="H50" s="5"/>
      <c r="I50" s="5"/>
      <c r="J50" s="6"/>
      <c r="Q50" s="59">
        <f>SUM(Q49:R49)</f>
        <v>37</v>
      </c>
      <c r="R50" s="59"/>
    </row>
    <row r="51" spans="2:18" ht="18" customHeight="1" x14ac:dyDescent="0.2">
      <c r="B51" s="4"/>
      <c r="C51" s="4"/>
      <c r="D51" s="4"/>
      <c r="E51" s="4"/>
      <c r="F51" s="5"/>
      <c r="G51" s="6"/>
      <c r="H51" s="5"/>
      <c r="I51" s="5"/>
      <c r="J51" s="6"/>
    </row>
    <row r="52" spans="2:18" ht="18" customHeight="1" x14ac:dyDescent="0.2">
      <c r="B52" s="4"/>
      <c r="C52" s="4"/>
      <c r="D52" s="4"/>
      <c r="E52" s="4"/>
      <c r="F52" s="5"/>
      <c r="G52" s="6"/>
      <c r="H52" s="5"/>
      <c r="I52" s="5"/>
      <c r="J52" s="6"/>
    </row>
    <row r="53" spans="2:18" ht="18" customHeight="1" x14ac:dyDescent="0.2">
      <c r="B53" s="4"/>
      <c r="C53" s="4"/>
      <c r="D53" s="4"/>
      <c r="E53" s="4"/>
      <c r="F53" s="5"/>
      <c r="G53" s="6"/>
      <c r="H53" s="5"/>
      <c r="I53" s="5"/>
      <c r="J53" s="6"/>
    </row>
    <row r="54" spans="2:18" ht="18" customHeight="1" x14ac:dyDescent="0.2">
      <c r="B54" s="4"/>
      <c r="C54" s="4"/>
      <c r="D54" s="4"/>
      <c r="E54" s="4"/>
      <c r="F54" s="5"/>
      <c r="G54" s="6"/>
      <c r="H54" s="5"/>
      <c r="I54" s="5"/>
      <c r="J54" s="6"/>
    </row>
    <row r="55" spans="2:18" ht="18" customHeight="1" x14ac:dyDescent="0.2">
      <c r="B55" s="4"/>
      <c r="C55" s="4"/>
      <c r="D55" s="4"/>
      <c r="E55" s="4"/>
      <c r="F55" s="5"/>
      <c r="G55" s="6"/>
      <c r="H55" s="5"/>
      <c r="I55" s="5"/>
      <c r="J55" s="6"/>
    </row>
    <row r="56" spans="2:18" ht="18" customHeight="1" x14ac:dyDescent="0.2">
      <c r="B56" s="4"/>
      <c r="C56" s="4"/>
      <c r="D56" s="4"/>
      <c r="E56" s="4"/>
      <c r="F56" s="5"/>
      <c r="G56" s="6"/>
      <c r="H56" s="5"/>
      <c r="I56" s="5"/>
      <c r="J56" s="6"/>
    </row>
    <row r="57" spans="2:18" ht="18" customHeight="1" x14ac:dyDescent="0.2">
      <c r="B57" s="4"/>
      <c r="C57" s="4"/>
      <c r="D57" s="4"/>
      <c r="E57" s="4"/>
      <c r="F57" s="5"/>
      <c r="G57" s="6"/>
      <c r="H57" s="5"/>
      <c r="I57" s="5"/>
      <c r="J57" s="6"/>
    </row>
    <row r="58" spans="2:18" ht="18" customHeight="1" x14ac:dyDescent="0.2">
      <c r="B58" s="8"/>
      <c r="C58" s="10" t="s">
        <v>3</v>
      </c>
      <c r="D58" s="15">
        <f>R49</f>
        <v>23</v>
      </c>
      <c r="E58" s="8"/>
      <c r="F58" s="11"/>
      <c r="G58" s="9"/>
      <c r="H58" s="60" t="s">
        <v>2</v>
      </c>
      <c r="I58" s="60"/>
      <c r="J58" s="15">
        <f>Q50</f>
        <v>37</v>
      </c>
    </row>
    <row r="59" spans="2:18" ht="3" customHeight="1" thickBot="1" x14ac:dyDescent="0.25">
      <c r="B59" s="12"/>
      <c r="C59" s="12"/>
      <c r="D59" s="12"/>
      <c r="E59" s="12"/>
      <c r="F59" s="13"/>
      <c r="G59" s="13"/>
      <c r="H59" s="13"/>
      <c r="I59" s="13"/>
      <c r="J59" s="13"/>
    </row>
    <row r="60" spans="2:18" ht="15" x14ac:dyDescent="0.25">
      <c r="I60" s="61">
        <f ca="1">NOW()</f>
        <v>45679.493592245373</v>
      </c>
      <c r="J60" s="62"/>
    </row>
  </sheetData>
  <mergeCells count="52">
    <mergeCell ref="I48:J48"/>
    <mergeCell ref="Q50:R50"/>
    <mergeCell ref="H58:I58"/>
    <mergeCell ref="I60:J60"/>
    <mergeCell ref="I42:J42"/>
    <mergeCell ref="I43:J43"/>
    <mergeCell ref="I44:J44"/>
    <mergeCell ref="I45:J45"/>
    <mergeCell ref="I46:J46"/>
    <mergeCell ref="I47:J47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B7:E7"/>
    <mergeCell ref="G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2:J2"/>
    <mergeCell ref="B3:J3"/>
    <mergeCell ref="B4:J4"/>
    <mergeCell ref="B5:J5"/>
    <mergeCell ref="B6:E6"/>
    <mergeCell ref="G6:J6"/>
  </mergeCells>
  <printOptions horizontalCentered="1"/>
  <pageMargins left="0.51181102362204722" right="0.35433070866141736" top="0.59055118110236227" bottom="0.31496062992125984" header="0.15748031496062992" footer="0.15748031496062992"/>
  <pageSetup paperSize="9" scale="77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38</vt:i4>
      </vt:variant>
      <vt:variant>
        <vt:lpstr>Adlandırılmış Aralıklar</vt:lpstr>
      </vt:variant>
      <vt:variant>
        <vt:i4>38</vt:i4>
      </vt:variant>
    </vt:vector>
  </HeadingPairs>
  <TitlesOfParts>
    <vt:vector size="76" baseType="lpstr">
      <vt:lpstr>1A</vt:lpstr>
      <vt:lpstr>1B</vt:lpstr>
      <vt:lpstr>1C</vt:lpstr>
      <vt:lpstr>1D</vt:lpstr>
      <vt:lpstr>1E</vt:lpstr>
      <vt:lpstr>1F</vt:lpstr>
      <vt:lpstr>1G</vt:lpstr>
      <vt:lpstr>1H</vt:lpstr>
      <vt:lpstr>2A</vt:lpstr>
      <vt:lpstr>2B</vt:lpstr>
      <vt:lpstr>2C</vt:lpstr>
      <vt:lpstr>2D</vt:lpstr>
      <vt:lpstr>2E</vt:lpstr>
      <vt:lpstr>2F</vt:lpstr>
      <vt:lpstr>2G</vt:lpstr>
      <vt:lpstr>2H</vt:lpstr>
      <vt:lpstr>3A</vt:lpstr>
      <vt:lpstr>3B</vt:lpstr>
      <vt:lpstr>3C</vt:lpstr>
      <vt:lpstr>3D</vt:lpstr>
      <vt:lpstr>3E</vt:lpstr>
      <vt:lpstr>3F</vt:lpstr>
      <vt:lpstr>3G</vt:lpstr>
      <vt:lpstr>3H</vt:lpstr>
      <vt:lpstr>4A</vt:lpstr>
      <vt:lpstr>4B</vt:lpstr>
      <vt:lpstr>4C</vt:lpstr>
      <vt:lpstr>4D</vt:lpstr>
      <vt:lpstr>4E</vt:lpstr>
      <vt:lpstr>4F</vt:lpstr>
      <vt:lpstr>4G</vt:lpstr>
      <vt:lpstr>4H</vt:lpstr>
      <vt:lpstr>ANA A</vt:lpstr>
      <vt:lpstr>ANA B</vt:lpstr>
      <vt:lpstr>ANA C</vt:lpstr>
      <vt:lpstr>ANA D</vt:lpstr>
      <vt:lpstr>ANA E</vt:lpstr>
      <vt:lpstr>ANA F</vt:lpstr>
      <vt:lpstr>'1A'!Yazdırma_Alanı</vt:lpstr>
      <vt:lpstr>'1B'!Yazdırma_Alanı</vt:lpstr>
      <vt:lpstr>'1C'!Yazdırma_Alanı</vt:lpstr>
      <vt:lpstr>'1D'!Yazdırma_Alanı</vt:lpstr>
      <vt:lpstr>'1E'!Yazdırma_Alanı</vt:lpstr>
      <vt:lpstr>'1F'!Yazdırma_Alanı</vt:lpstr>
      <vt:lpstr>'1G'!Yazdırma_Alanı</vt:lpstr>
      <vt:lpstr>'1H'!Yazdırma_Alanı</vt:lpstr>
      <vt:lpstr>'2A'!Yazdırma_Alanı</vt:lpstr>
      <vt:lpstr>'2B'!Yazdırma_Alanı</vt:lpstr>
      <vt:lpstr>'2C'!Yazdırma_Alanı</vt:lpstr>
      <vt:lpstr>'2D'!Yazdırma_Alanı</vt:lpstr>
      <vt:lpstr>'2E'!Yazdırma_Alanı</vt:lpstr>
      <vt:lpstr>'2F'!Yazdırma_Alanı</vt:lpstr>
      <vt:lpstr>'2G'!Yazdırma_Alanı</vt:lpstr>
      <vt:lpstr>'2H'!Yazdırma_Alanı</vt:lpstr>
      <vt:lpstr>'3A'!Yazdırma_Alanı</vt:lpstr>
      <vt:lpstr>'3B'!Yazdırma_Alanı</vt:lpstr>
      <vt:lpstr>'3C'!Yazdırma_Alanı</vt:lpstr>
      <vt:lpstr>'3D'!Yazdırma_Alanı</vt:lpstr>
      <vt:lpstr>'3E'!Yazdırma_Alanı</vt:lpstr>
      <vt:lpstr>'3F'!Yazdırma_Alanı</vt:lpstr>
      <vt:lpstr>'3G'!Yazdırma_Alanı</vt:lpstr>
      <vt:lpstr>'3H'!Yazdırma_Alanı</vt:lpstr>
      <vt:lpstr>'4A'!Yazdırma_Alanı</vt:lpstr>
      <vt:lpstr>'4B'!Yazdırma_Alanı</vt:lpstr>
      <vt:lpstr>'4C'!Yazdırma_Alanı</vt:lpstr>
      <vt:lpstr>'4D'!Yazdırma_Alanı</vt:lpstr>
      <vt:lpstr>'4E'!Yazdırma_Alanı</vt:lpstr>
      <vt:lpstr>'4F'!Yazdırma_Alanı</vt:lpstr>
      <vt:lpstr>'4G'!Yazdırma_Alanı</vt:lpstr>
      <vt:lpstr>'4H'!Yazdırma_Alanı</vt:lpstr>
      <vt:lpstr>'ANA A'!Yazdırma_Alanı</vt:lpstr>
      <vt:lpstr>'ANA B'!Yazdırma_Alanı</vt:lpstr>
      <vt:lpstr>'ANA C'!Yazdırma_Alanı</vt:lpstr>
      <vt:lpstr>'ANA D'!Yazdırma_Alanı</vt:lpstr>
      <vt:lpstr>'ANA E'!Yazdırma_Alanı</vt:lpstr>
      <vt:lpstr>'ANA F'!Yazdırma_Alanı</vt:lpstr>
    </vt:vector>
  </TitlesOfParts>
  <Company>Silentall.Com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Pc4</cp:lastModifiedBy>
  <cp:lastPrinted>2019-02-07T08:57:04Z</cp:lastPrinted>
  <dcterms:created xsi:type="dcterms:W3CDTF">2016-09-21T19:10:08Z</dcterms:created>
  <dcterms:modified xsi:type="dcterms:W3CDTF">2025-01-22T08:53:14Z</dcterms:modified>
</cp:coreProperties>
</file>